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320" windowHeight="10740" tabRatio="704" activeTab="6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enje" sheetId="209" r:id="rId7"/>
    <sheet name="Pratioci" sheetId="197" r:id="rId8"/>
    <sheet name="Pregledi" sheetId="220" r:id="rId9"/>
    <sheet name="Usluge" sheetId="216" r:id="rId10"/>
    <sheet name="Zbirno_usluge" sheetId="222" r:id="rId11"/>
  </sheets>
  <definedNames>
    <definedName name="____W.O.R.K.B.O.O.K..C.O.N.T.E.N.T.S____" localSheetId="8">#REF!</definedName>
    <definedName name="____W.O.R.K.B.O.O.K..C.O.N.T.E.N.T.S____" localSheetId="9">#REF!</definedName>
    <definedName name="____W.O.R.K.B.O.O.K..C.O.N.T.E.N.T.S____" localSheetId="10">#REF!</definedName>
    <definedName name="____W.O.R.K.B.O.O.K..C.O.N.T.E.N.T.S____">#REF!</definedName>
    <definedName name="_xlnm.Print_Area" localSheetId="2">Kadar.dne.bol.dij.!$A$1:$S$19</definedName>
    <definedName name="_xlnm.Print_Area" localSheetId="4">Kadar.nem.!$A$1:$I$23</definedName>
    <definedName name="_xlnm.Print_Area" localSheetId="7">Pratioci!$A$1:$G$16</definedName>
    <definedName name="_xlnm.Print_Area" localSheetId="8">Pregledi!$A$1:$H$13</definedName>
    <definedName name="_xlnm.Print_Area" localSheetId="9">Usluge!$A$1:$G$41</definedName>
    <definedName name="_xlnm.Print_Area" localSheetId="10">Zbirno_usluge!$A$1:$H$44</definedName>
    <definedName name="_xlnm.Print_Titles" localSheetId="3">Kadar.zaj.med.del.!$A:$A</definedName>
  </definedNames>
  <calcPr calcId="144525"/>
</workbook>
</file>

<file path=xl/calcChain.xml><?xml version="1.0" encoding="utf-8"?>
<calcChain xmlns="http://schemas.openxmlformats.org/spreadsheetml/2006/main">
  <c r="F8" i="209" l="1"/>
  <c r="H8" i="209" l="1"/>
  <c r="H23" i="209"/>
  <c r="E41" i="216"/>
  <c r="D41" i="216"/>
  <c r="G40" i="216"/>
  <c r="F40" i="216"/>
  <c r="G39" i="216"/>
  <c r="F39" i="216"/>
  <c r="G38" i="216"/>
  <c r="F38" i="216"/>
  <c r="G37" i="216"/>
  <c r="F37" i="216"/>
  <c r="G36" i="216"/>
  <c r="F36" i="216"/>
  <c r="G35" i="216"/>
  <c r="F35" i="216"/>
  <c r="G34" i="216"/>
  <c r="F34" i="216"/>
  <c r="G33" i="216"/>
  <c r="F33" i="216"/>
  <c r="G32" i="216"/>
  <c r="F32" i="216"/>
  <c r="G31" i="216"/>
  <c r="F31" i="216"/>
  <c r="G30" i="216"/>
  <c r="F30" i="216"/>
  <c r="G29" i="216"/>
  <c r="F29" i="216"/>
  <c r="G28" i="216"/>
  <c r="F28" i="216"/>
  <c r="G27" i="216"/>
  <c r="F27" i="216"/>
  <c r="G26" i="216"/>
  <c r="F26" i="216"/>
  <c r="G25" i="216"/>
  <c r="F25" i="216"/>
  <c r="G24" i="216"/>
  <c r="F24" i="216"/>
  <c r="G23" i="216"/>
  <c r="F23" i="216"/>
  <c r="G22" i="216"/>
  <c r="F22" i="216"/>
  <c r="G21" i="216"/>
  <c r="F21" i="216"/>
  <c r="G20" i="216"/>
  <c r="F20" i="216"/>
  <c r="G19" i="216"/>
  <c r="F19" i="216"/>
  <c r="G18" i="216"/>
  <c r="F18" i="216"/>
  <c r="G17" i="216"/>
  <c r="F17" i="216"/>
  <c r="G16" i="216"/>
  <c r="F16" i="216"/>
  <c r="G15" i="216"/>
  <c r="F15" i="216"/>
  <c r="G14" i="216"/>
  <c r="F14" i="216"/>
  <c r="G13" i="216"/>
  <c r="F13" i="216"/>
  <c r="G12" i="216"/>
  <c r="F12" i="216"/>
  <c r="G11" i="216"/>
  <c r="F11" i="216"/>
  <c r="G10" i="216"/>
  <c r="F10" i="216"/>
  <c r="A10" i="216"/>
  <c r="A11" i="216" s="1"/>
  <c r="A12" i="216" s="1"/>
  <c r="A13" i="216" s="1"/>
  <c r="A14" i="216" s="1"/>
  <c r="A15" i="216" s="1"/>
  <c r="A16" i="216" s="1"/>
  <c r="A17" i="216" s="1"/>
  <c r="A18" i="216" s="1"/>
  <c r="A19" i="216" s="1"/>
  <c r="A20" i="216" s="1"/>
  <c r="A21" i="216" s="1"/>
  <c r="A22" i="216" s="1"/>
  <c r="A23" i="216" s="1"/>
  <c r="A24" i="216" s="1"/>
  <c r="A25" i="216" s="1"/>
  <c r="A26" i="216" s="1"/>
  <c r="A27" i="216" s="1"/>
  <c r="A28" i="216" s="1"/>
  <c r="A29" i="216" s="1"/>
  <c r="A30" i="216" s="1"/>
  <c r="A31" i="216" s="1"/>
  <c r="A32" i="216" s="1"/>
  <c r="A33" i="216" s="1"/>
  <c r="A34" i="216" s="1"/>
  <c r="A35" i="216" s="1"/>
  <c r="A36" i="216" s="1"/>
  <c r="A37" i="216" s="1"/>
  <c r="A38" i="216" s="1"/>
  <c r="A39" i="216" s="1"/>
  <c r="A40" i="216" s="1"/>
  <c r="G9" i="216"/>
  <c r="F9" i="216"/>
  <c r="D12" i="220"/>
  <c r="C12" i="220"/>
  <c r="H10" i="220"/>
  <c r="G10" i="220"/>
  <c r="H9" i="220"/>
  <c r="G9" i="220"/>
  <c r="G16" i="197"/>
  <c r="F16" i="197"/>
  <c r="E16" i="197"/>
  <c r="D16" i="197"/>
  <c r="G23" i="209"/>
  <c r="F23" i="209"/>
  <c r="E23" i="209"/>
  <c r="D23" i="209"/>
  <c r="D20" i="209" s="1"/>
  <c r="L11" i="209"/>
  <c r="K11" i="209"/>
  <c r="J11" i="209"/>
  <c r="I11" i="209"/>
  <c r="G8" i="209"/>
  <c r="K8" i="209" s="1"/>
  <c r="F20" i="209"/>
  <c r="E8" i="209"/>
  <c r="E20" i="209" s="1"/>
  <c r="H20" i="209" l="1"/>
  <c r="F12" i="220" s="1"/>
  <c r="H12" i="220" s="1"/>
  <c r="L8" i="209"/>
  <c r="F41" i="216"/>
  <c r="B9" i="189"/>
  <c r="C9" i="189"/>
  <c r="G41" i="216"/>
  <c r="J8" i="209"/>
  <c r="K23" i="209"/>
  <c r="L23" i="209"/>
  <c r="I23" i="209"/>
  <c r="J23" i="209"/>
  <c r="I8" i="209"/>
  <c r="G20" i="209"/>
  <c r="E12" i="220" s="1"/>
  <c r="G12" i="220" s="1"/>
  <c r="L20" i="209" l="1"/>
  <c r="J20" i="209"/>
  <c r="I20" i="209"/>
  <c r="K20" i="209"/>
  <c r="I14" i="174" l="1"/>
  <c r="H14" i="174"/>
  <c r="I23" i="169"/>
  <c r="H23" i="169"/>
  <c r="F23" i="169"/>
  <c r="E23" i="169"/>
  <c r="C23" i="169"/>
  <c r="B23" i="169"/>
  <c r="G22" i="169"/>
  <c r="D22" i="169"/>
  <c r="G21" i="169"/>
  <c r="D21" i="169"/>
  <c r="G20" i="169"/>
  <c r="D20" i="169"/>
  <c r="G19" i="169"/>
  <c r="D19" i="169"/>
  <c r="G18" i="169"/>
  <c r="D18" i="169"/>
  <c r="G17" i="169"/>
  <c r="D17" i="169"/>
  <c r="G16" i="169"/>
  <c r="D16" i="169"/>
  <c r="G15" i="169"/>
  <c r="D15" i="169"/>
  <c r="G14" i="169"/>
  <c r="D14" i="169"/>
  <c r="G13" i="169"/>
  <c r="D13" i="169"/>
  <c r="W22" i="192"/>
  <c r="V22" i="192"/>
  <c r="U22" i="192"/>
  <c r="T22" i="192"/>
  <c r="R22" i="192"/>
  <c r="Q22" i="192"/>
  <c r="N22" i="192"/>
  <c r="M22" i="192"/>
  <c r="L22" i="192"/>
  <c r="I22" i="192"/>
  <c r="H22" i="192"/>
  <c r="G22" i="192"/>
  <c r="F22" i="192"/>
  <c r="E22" i="192"/>
  <c r="D22" i="192"/>
  <c r="S21" i="192"/>
  <c r="P21" i="192"/>
  <c r="O21" i="192"/>
  <c r="K21" i="192"/>
  <c r="J21" i="192"/>
  <c r="S20" i="192"/>
  <c r="P20" i="192"/>
  <c r="O20" i="192"/>
  <c r="K20" i="192"/>
  <c r="J20" i="192"/>
  <c r="S19" i="192"/>
  <c r="P19" i="192"/>
  <c r="O19" i="192"/>
  <c r="K19" i="192"/>
  <c r="J19" i="192"/>
  <c r="S18" i="192"/>
  <c r="P18" i="192"/>
  <c r="O18" i="192"/>
  <c r="K18" i="192"/>
  <c r="J18" i="192"/>
  <c r="S17" i="192"/>
  <c r="P17" i="192"/>
  <c r="O17" i="192"/>
  <c r="K17" i="192"/>
  <c r="J17" i="192"/>
  <c r="S16" i="192"/>
  <c r="P16" i="192"/>
  <c r="O16" i="192"/>
  <c r="K16" i="192"/>
  <c r="J16" i="192"/>
  <c r="S15" i="192"/>
  <c r="P15" i="192"/>
  <c r="O15" i="192"/>
  <c r="K15" i="192"/>
  <c r="J15" i="192"/>
  <c r="S14" i="192"/>
  <c r="P14" i="192"/>
  <c r="O14" i="192"/>
  <c r="K14" i="192"/>
  <c r="J14" i="192"/>
  <c r="S13" i="192"/>
  <c r="P13" i="192"/>
  <c r="O13" i="192"/>
  <c r="K13" i="192"/>
  <c r="J13" i="192"/>
  <c r="S12" i="192"/>
  <c r="P12" i="192"/>
  <c r="O12" i="192"/>
  <c r="K12" i="192"/>
  <c r="J12" i="192"/>
  <c r="S11" i="192"/>
  <c r="P11" i="192"/>
  <c r="O11" i="192"/>
  <c r="K11" i="192"/>
  <c r="J11" i="192"/>
  <c r="S10" i="192"/>
  <c r="P10" i="192"/>
  <c r="O10" i="192"/>
  <c r="K10" i="192"/>
  <c r="J10" i="192"/>
  <c r="S9" i="192"/>
  <c r="P9" i="192"/>
  <c r="O9" i="192"/>
  <c r="K9" i="192"/>
  <c r="J9" i="192"/>
  <c r="S8" i="192"/>
  <c r="P8" i="192"/>
  <c r="O8" i="192"/>
  <c r="K8" i="192"/>
  <c r="J8" i="192"/>
  <c r="AF25" i="189"/>
  <c r="AE25" i="189"/>
  <c r="AD25" i="189"/>
  <c r="AB25" i="189"/>
  <c r="AA25" i="189"/>
  <c r="Z25" i="189"/>
  <c r="AC25" i="189" s="1"/>
  <c r="W25" i="189"/>
  <c r="V25" i="189"/>
  <c r="U25" i="189"/>
  <c r="T25" i="189"/>
  <c r="S25" i="189"/>
  <c r="R25" i="189"/>
  <c r="O25" i="189"/>
  <c r="N25" i="189"/>
  <c r="M25" i="189"/>
  <c r="L25" i="189"/>
  <c r="K25" i="189"/>
  <c r="J25" i="189"/>
  <c r="I25" i="189"/>
  <c r="G25" i="189"/>
  <c r="F25" i="189"/>
  <c r="E25" i="189"/>
  <c r="AC24" i="189"/>
  <c r="Y24" i="189"/>
  <c r="X24" i="189"/>
  <c r="P24" i="189"/>
  <c r="Q24" i="189" s="1"/>
  <c r="H24" i="189"/>
  <c r="D24" i="189" s="1"/>
  <c r="AC23" i="189"/>
  <c r="X23" i="189"/>
  <c r="Y23" i="189" s="1"/>
  <c r="P23" i="189"/>
  <c r="Q23" i="189" s="1"/>
  <c r="H23" i="189"/>
  <c r="D23" i="189" s="1"/>
  <c r="AC22" i="189"/>
  <c r="X22" i="189"/>
  <c r="Y22" i="189" s="1"/>
  <c r="P22" i="189"/>
  <c r="Q22" i="189" s="1"/>
  <c r="H22" i="189"/>
  <c r="D22" i="189" s="1"/>
  <c r="AC21" i="189"/>
  <c r="X21" i="189"/>
  <c r="Y21" i="189" s="1"/>
  <c r="P21" i="189"/>
  <c r="Q21" i="189" s="1"/>
  <c r="H21" i="189"/>
  <c r="D21" i="189" s="1"/>
  <c r="AC20" i="189"/>
  <c r="Y20" i="189"/>
  <c r="X20" i="189"/>
  <c r="P20" i="189"/>
  <c r="Q20" i="189" s="1"/>
  <c r="H20" i="189"/>
  <c r="D20" i="189" s="1"/>
  <c r="AC19" i="189"/>
  <c r="X19" i="189"/>
  <c r="Y19" i="189" s="1"/>
  <c r="P19" i="189"/>
  <c r="Q19" i="189" s="1"/>
  <c r="H19" i="189"/>
  <c r="D19" i="189" s="1"/>
  <c r="AC18" i="189"/>
  <c r="X18" i="189"/>
  <c r="Y18" i="189" s="1"/>
  <c r="P18" i="189"/>
  <c r="Q18" i="189" s="1"/>
  <c r="H18" i="189"/>
  <c r="D18" i="189" s="1"/>
  <c r="AC17" i="189"/>
  <c r="X17" i="189"/>
  <c r="Y17" i="189" s="1"/>
  <c r="P17" i="189"/>
  <c r="Q17" i="189" s="1"/>
  <c r="H17" i="189"/>
  <c r="D17" i="189" s="1"/>
  <c r="AC16" i="189"/>
  <c r="X16" i="189"/>
  <c r="Y16" i="189" s="1"/>
  <c r="Q16" i="189"/>
  <c r="P16" i="189"/>
  <c r="H16" i="189"/>
  <c r="D16" i="189" s="1"/>
  <c r="AC15" i="189"/>
  <c r="X15" i="189"/>
  <c r="Y15" i="189" s="1"/>
  <c r="P15" i="189"/>
  <c r="Q15" i="189" s="1"/>
  <c r="H15" i="189"/>
  <c r="D15" i="189" s="1"/>
  <c r="AC14" i="189"/>
  <c r="X14" i="189"/>
  <c r="Y14" i="189" s="1"/>
  <c r="P14" i="189"/>
  <c r="Q14" i="189" s="1"/>
  <c r="H14" i="189"/>
  <c r="D14" i="189" s="1"/>
  <c r="AC13" i="189"/>
  <c r="X13" i="189"/>
  <c r="Y13" i="189" s="1"/>
  <c r="P13" i="189"/>
  <c r="Q13" i="189" s="1"/>
  <c r="H13" i="189"/>
  <c r="D13" i="189"/>
  <c r="AC12" i="189"/>
  <c r="X12" i="189"/>
  <c r="Y12" i="189" s="1"/>
  <c r="Q12" i="189"/>
  <c r="P12" i="189"/>
  <c r="H12" i="189"/>
  <c r="D12" i="189" s="1"/>
  <c r="AC11" i="189"/>
  <c r="X11" i="189"/>
  <c r="Y11" i="189" s="1"/>
  <c r="P11" i="189"/>
  <c r="Q11" i="189" s="1"/>
  <c r="H11" i="189"/>
  <c r="D11" i="189" s="1"/>
  <c r="AC10" i="189"/>
  <c r="X10" i="189"/>
  <c r="Y10" i="189" s="1"/>
  <c r="P10" i="189"/>
  <c r="Q10" i="189" s="1"/>
  <c r="H10" i="189"/>
  <c r="D10" i="189" s="1"/>
  <c r="AC9" i="189"/>
  <c r="X9" i="189"/>
  <c r="Y9" i="189" s="1"/>
  <c r="P9" i="189"/>
  <c r="Q9" i="189" s="1"/>
  <c r="H9" i="189"/>
  <c r="C25" i="189"/>
  <c r="B25" i="189"/>
  <c r="P25" i="189" l="1"/>
  <c r="J22" i="192"/>
  <c r="H25" i="189"/>
  <c r="D25" i="189" s="1"/>
  <c r="Q25" i="189"/>
  <c r="O22" i="192"/>
  <c r="S22" i="192"/>
  <c r="D23" i="169"/>
  <c r="G23" i="169"/>
  <c r="X25" i="189"/>
  <c r="Y25" i="189" s="1"/>
  <c r="D9" i="189"/>
  <c r="K22" i="192"/>
  <c r="P22" i="192"/>
  <c r="C1" i="174" l="1"/>
  <c r="C2" i="174"/>
  <c r="C3" i="174"/>
  <c r="C2" i="222" l="1"/>
  <c r="C1" i="222"/>
  <c r="C2" i="220" l="1"/>
  <c r="C1" i="220"/>
  <c r="D2" i="216" l="1"/>
  <c r="D1" i="216"/>
  <c r="C3" i="169" l="1"/>
  <c r="C3" i="192"/>
  <c r="C3" i="191"/>
  <c r="C2" i="197"/>
  <c r="C2" i="209"/>
  <c r="C2" i="169"/>
  <c r="C2" i="192"/>
  <c r="C2" i="191"/>
  <c r="C1" i="209"/>
  <c r="C1" i="169"/>
  <c r="C1" i="192"/>
  <c r="C1" i="191"/>
  <c r="F9" i="174"/>
  <c r="C9" i="174"/>
  <c r="O12" i="191"/>
  <c r="O13" i="191"/>
  <c r="O14" i="191"/>
  <c r="O15" i="191"/>
  <c r="O16" i="191"/>
  <c r="L12" i="191"/>
  <c r="L13" i="191"/>
  <c r="L14" i="191"/>
  <c r="L15" i="191"/>
  <c r="L16" i="191"/>
  <c r="I12" i="191"/>
  <c r="I13" i="191"/>
  <c r="I14" i="191"/>
  <c r="I15" i="191"/>
  <c r="I16" i="191"/>
  <c r="R18" i="191"/>
  <c r="Q18" i="191"/>
  <c r="P18" i="191"/>
  <c r="N18" i="191"/>
  <c r="M18" i="191"/>
  <c r="K18" i="191"/>
  <c r="J18" i="191"/>
  <c r="H18" i="191"/>
  <c r="G18" i="191"/>
  <c r="F18" i="191"/>
  <c r="F13" i="174"/>
  <c r="F12" i="174"/>
  <c r="C13" i="174"/>
  <c r="D13" i="174"/>
  <c r="C12" i="174"/>
  <c r="D12" i="174"/>
  <c r="E18" i="191"/>
  <c r="O17" i="191"/>
  <c r="L17" i="191"/>
  <c r="I17" i="191"/>
  <c r="O11" i="191"/>
  <c r="L11" i="191"/>
  <c r="I11" i="191"/>
  <c r="O10" i="191"/>
  <c r="L10" i="191"/>
  <c r="I10" i="191"/>
  <c r="O9" i="191"/>
  <c r="L9" i="191"/>
  <c r="I9" i="191"/>
  <c r="O8" i="191"/>
  <c r="L8" i="191"/>
  <c r="I8" i="191"/>
  <c r="F8" i="174"/>
  <c r="F11" i="174" l="1"/>
  <c r="D9" i="174"/>
  <c r="E9" i="174" s="1"/>
  <c r="C10" i="174"/>
  <c r="G9" i="174"/>
  <c r="K9" i="174"/>
  <c r="K13" i="174"/>
  <c r="G13" i="174"/>
  <c r="E13" i="174"/>
  <c r="C8" i="174"/>
  <c r="D11" i="174"/>
  <c r="F10" i="174"/>
  <c r="F14" i="174" s="1"/>
  <c r="C11" i="174"/>
  <c r="G12" i="174"/>
  <c r="K12" i="174"/>
  <c r="E12" i="174"/>
  <c r="I18" i="191"/>
  <c r="L18" i="191"/>
  <c r="O18" i="191"/>
  <c r="G10" i="174" l="1"/>
  <c r="K10" i="174"/>
  <c r="G11" i="174"/>
  <c r="K11" i="174"/>
  <c r="E11" i="174"/>
  <c r="G8" i="174"/>
  <c r="K8" i="174"/>
  <c r="C14" i="174"/>
  <c r="K14" i="174" s="1"/>
  <c r="D10" i="174"/>
  <c r="E10" i="174" s="1"/>
  <c r="D8" i="174"/>
  <c r="D14" i="174" l="1"/>
  <c r="E8" i="174"/>
  <c r="E14" i="174" s="1"/>
  <c r="G14" i="174"/>
</calcChain>
</file>

<file path=xl/sharedStrings.xml><?xml version="1.0" encoding="utf-8"?>
<sst xmlns="http://schemas.openxmlformats.org/spreadsheetml/2006/main" count="373" uniqueCount="219">
  <si>
    <t>БРОЈ</t>
  </si>
  <si>
    <t>ВРСТА</t>
  </si>
  <si>
    <t>УКУПНО</t>
  </si>
  <si>
    <t>У К У П Н О</t>
  </si>
  <si>
    <t>инт.нега</t>
  </si>
  <si>
    <t>полу инт.</t>
  </si>
  <si>
    <t>станд. н.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</si>
  <si>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</si>
  <si>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</si>
  <si>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</si>
  <si>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</si>
  <si>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</si>
  <si>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</si>
  <si>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</si>
  <si>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</si>
  <si>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</si>
  <si>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</si>
  <si>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</si>
  <si>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</si>
  <si>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</si>
  <si>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</si>
  <si>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</si>
  <si>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</si>
  <si>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</si>
  <si>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</si>
  <si>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</si>
  <si>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</si>
  <si>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</si>
  <si>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</si>
  <si>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</si>
  <si>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</si>
  <si>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</si>
  <si>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</si>
  <si>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</si>
  <si>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</si>
  <si>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</si>
  <si>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Норматив</t>
  </si>
  <si>
    <t>Технички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</si>
  <si>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</si>
  <si>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</si>
  <si>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</si>
  <si>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</si>
  <si>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</si>
  <si>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</si>
  <si>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</si>
  <si>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</si>
  <si>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</si>
  <si>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</si>
  <si>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</si>
  <si>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</si>
  <si>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</si>
  <si>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Укупно</t>
  </si>
  <si>
    <t>Шифра услуге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</si>
  <si>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</si>
  <si>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</si>
  <si>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</si>
  <si>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</si>
  <si>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</si>
  <si>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</si>
  <si>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</si>
  <si>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</si>
  <si>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</si>
  <si>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</si>
  <si>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</si>
  <si>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</si>
  <si>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</si>
  <si>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</si>
  <si>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</si>
  <si>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</si>
  <si>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</si>
  <si>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</si>
  <si>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</si>
  <si>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</si>
  <si>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</si>
  <si>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</si>
  <si>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</si>
  <si>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</si>
  <si>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</si>
  <si>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</si>
  <si>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</si>
  <si>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</si>
  <si>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</si>
  <si>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</si>
  <si>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</si>
  <si>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</si>
  <si>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</si>
  <si>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</si>
  <si>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</si>
  <si>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</si>
  <si>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</si>
  <si>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</si>
  <si>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</si>
  <si>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</si>
  <si>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</si>
  <si>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</si>
  <si>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</si>
  <si>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</si>
  <si>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</si>
  <si>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</si>
  <si>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</si>
  <si>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</si>
  <si>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</si>
  <si>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</si>
  <si>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</si>
  <si>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</si>
  <si>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Болничке постеље</t>
  </si>
  <si>
    <t>Број хоспитализованих лица</t>
  </si>
  <si>
    <t>Просечна дужина лечења (дани)</t>
  </si>
  <si>
    <t>Просечна заузетост постеља (%)</t>
  </si>
  <si>
    <t>Број дана хоспитализације</t>
  </si>
  <si>
    <t>Капацитети и коришћење болничких постеља</t>
  </si>
  <si>
    <t>Пратиоци лечених лица</t>
  </si>
  <si>
    <t>Број дана боравка</t>
  </si>
  <si>
    <t>Организациона једицина</t>
  </si>
  <si>
    <t>Назив услуге</t>
  </si>
  <si>
    <t>Назив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</si>
  <si>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</si>
  <si>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</si>
  <si>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</si>
  <si>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</si>
  <si>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</si>
  <si>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</si>
  <si>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основни норматив</t>
  </si>
  <si>
    <t>Укупан норматив</t>
  </si>
  <si>
    <t>Број пратилаца</t>
  </si>
  <si>
    <t>Амбулантни</t>
  </si>
  <si>
    <t>Здравствене услуге</t>
  </si>
  <si>
    <t>Специјалистички прегледи</t>
  </si>
  <si>
    <t>1.</t>
  </si>
  <si>
    <t>2.</t>
  </si>
  <si>
    <t>3.</t>
  </si>
  <si>
    <t>4.</t>
  </si>
  <si>
    <t>5.</t>
  </si>
  <si>
    <t>6.</t>
  </si>
  <si>
    <t>7.</t>
  </si>
  <si>
    <t>10.</t>
  </si>
  <si>
    <t>13.</t>
  </si>
  <si>
    <t>РБ</t>
  </si>
  <si>
    <t>Назив Табеле</t>
  </si>
  <si>
    <t xml:space="preserve">Табела 1. </t>
  </si>
  <si>
    <t xml:space="preserve">Табела 2. </t>
  </si>
  <si>
    <t xml:space="preserve">Табела 3. </t>
  </si>
  <si>
    <t xml:space="preserve">Табела 4. </t>
  </si>
  <si>
    <t xml:space="preserve">Табела 5. </t>
  </si>
  <si>
    <t xml:space="preserve">Табела 6. </t>
  </si>
  <si>
    <t xml:space="preserve">Табела 7. </t>
  </si>
  <si>
    <t xml:space="preserve">Табела 10. </t>
  </si>
  <si>
    <t>Табела 13.</t>
  </si>
  <si>
    <t>Збирна табела врсте здравствених услуга које се пружају у здравственој установи</t>
  </si>
  <si>
    <t>Табела 22.</t>
  </si>
  <si>
    <t>22.</t>
  </si>
  <si>
    <t>Укупан број запослених (на одређено и неодређено време) који се финансирају из средстава РФЗО</t>
  </si>
  <si>
    <t>Број запослених на неодређено време који се финансирају из средстава РФЗО</t>
  </si>
  <si>
    <t>Укупан број запослених на одређено време који се финансирају из средстава РФЗО</t>
  </si>
  <si>
    <t>Број запослених на одређено време због повећаног обима посла</t>
  </si>
  <si>
    <t>Број запослених на одређено време због замене одсутних запослених</t>
  </si>
  <si>
    <t>КЛИНИКА ЗА РЕХАБИЛИТАЦИЈУ</t>
  </si>
  <si>
    <t>Институт за лечење и рехабилитацију "Нишка Бања"</t>
  </si>
  <si>
    <t>07210582</t>
  </si>
  <si>
    <t>2.4.0.0.</t>
  </si>
  <si>
    <t>Стационарни*</t>
  </si>
  <si>
    <t>Специјалистички преглед физијатра</t>
  </si>
  <si>
    <t>Специјалистички преглед физијатра - контролни</t>
  </si>
  <si>
    <t>Рб</t>
  </si>
  <si>
    <t>Електростимулација</t>
  </si>
  <si>
    <t>Интерферентне струје</t>
  </si>
  <si>
    <t>Трансцеребрална електрофореза</t>
  </si>
  <si>
    <t>Стабилна галванизација</t>
  </si>
  <si>
    <t>Дијадинамичке струје</t>
  </si>
  <si>
    <t>Високофреквентне струје (краткоталасна  дијаметрија-радар)</t>
  </si>
  <si>
    <t>Сонофореза</t>
  </si>
  <si>
    <t>Електромагнетно поље</t>
  </si>
  <si>
    <t>Вакусак</t>
  </si>
  <si>
    <t>Васкулатор</t>
  </si>
  <si>
    <t>Хидро-кинези терапија</t>
  </si>
  <si>
    <t>Екстензија кичменог стуба</t>
  </si>
  <si>
    <t>Активне вежбе са помагалима</t>
  </si>
  <si>
    <t>Вежбе по Алан Бургеру</t>
  </si>
  <si>
    <t>Корективне вежбе пред огледалом</t>
  </si>
  <si>
    <t>Обука заштитним покретима и положајима тела код дископатичара</t>
  </si>
  <si>
    <t>Вежбе за реуматоидни артритис</t>
  </si>
  <si>
    <t>Вежбе за M.Behtrew</t>
  </si>
  <si>
    <t>Активне сегментне вежбе са отпором</t>
  </si>
  <si>
    <t>Пасивне сегментне вежбе</t>
  </si>
  <si>
    <t>Вежбе на справама или ергобициклу</t>
  </si>
  <si>
    <t>Ласер по акупунктурним тачкама</t>
  </si>
  <si>
    <t>Електрофореза лека</t>
  </si>
  <si>
    <t>92178-00</t>
  </si>
  <si>
    <t>Терапија топлотом</t>
  </si>
  <si>
    <t>96120-00</t>
  </si>
  <si>
    <t>Терапија мишића леђа или врата вежбањем</t>
  </si>
  <si>
    <t>96128-00</t>
  </si>
  <si>
    <t>Терапија мишића стопала, ножног зглоба или зглобова прстију вежбањем</t>
  </si>
  <si>
    <t>96129-00</t>
  </si>
  <si>
    <t>Терапија целог тела вежбањем</t>
  </si>
  <si>
    <t>96130-00</t>
  </si>
  <si>
    <t>Увежбавање вештина у активностима повезаним са положајем тела/мобилношћу/покретом</t>
  </si>
  <si>
    <t>96139-00</t>
  </si>
  <si>
    <t>Терапија кардиореспираторног/кардиоваскуларног 
система вежбањем</t>
  </si>
  <si>
    <t>96154-00</t>
  </si>
  <si>
    <t xml:space="preserve">Терапијски ултразвук </t>
  </si>
  <si>
    <t>96162-00</t>
  </si>
  <si>
    <t>Терапеутска масажа или манипулација везивног/меког ткива, некласификованог на другом месту</t>
  </si>
  <si>
    <t>U8188000</t>
  </si>
  <si>
    <t>Третман биоптрон лампом</t>
  </si>
  <si>
    <t>Клиника за рехабилитацију</t>
  </si>
  <si>
    <t>Терапија кардиореспираторног/кардиоваскуларног система вежбањем</t>
  </si>
  <si>
    <t>BD0301</t>
  </si>
  <si>
    <t>BD0304</t>
  </si>
  <si>
    <t>БО дан - Физикална медицина и рехабилитација</t>
  </si>
  <si>
    <t>БО дан - Пратилац</t>
  </si>
  <si>
    <t>Број исписаних болесника 2019.</t>
  </si>
  <si>
    <t>Број бо  дана 2019.</t>
  </si>
  <si>
    <t>Просечна дневна заузетост постеља у 2019. (%)</t>
  </si>
  <si>
    <t>ЗА 2023. ГОДИНУ</t>
  </si>
  <si>
    <t>01.01.2023.</t>
  </si>
  <si>
    <t>План за 2023.</t>
  </si>
  <si>
    <t>* Стационарни прегледи улазе у цену БЕО дана и не фактуришу се. За 2023. планирани су на основу планираног броја БЕО дана, јер се сваки пацијент подвргава прегледу једном дневно. У табели се приказују због статистичких података.</t>
  </si>
  <si>
    <t>Извршено у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</si>
</sst>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)@"/>
    <numFmt numFmtId="166" formatCode="0;0;;@"/>
  </numFmts>
  <fonts count="48">
    <font>
      <sz val="10"/>
      <name val="HelveticaPlain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HelveticaPlain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HelveticaPlain"/>
      <charset val="238"/>
    </font>
    <font>
      <sz val="10"/>
      <name val="HelveticaPlain"/>
    </font>
    <font>
      <sz val="9"/>
      <name val="Cambria"/>
      <family val="1"/>
      <charset val="238"/>
    </font>
    <font>
      <sz val="10"/>
      <name val="Cambria"/>
      <family val="1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double">
        <color theme="4"/>
      </bottom>
      <diagonal/>
    </border>
    <border>
      <left/>
      <right style="thin">
        <color indexed="64"/>
      </right>
      <top style="double">
        <color theme="4"/>
      </top>
      <bottom style="double">
        <color theme="4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indexed="44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double">
        <color theme="4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double">
        <color theme="4"/>
      </bottom>
      <diagonal/>
    </border>
    <border>
      <left/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</borders>
  <cellStyleXfs count="19">
    <xf numFmtId="0" fontId="0" fillId="0" borderId="0"/>
    <xf numFmtId="0" fontId="14" fillId="0" borderId="0">
      <alignment horizontal="left" vertical="center" indent="1"/>
    </xf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5" fillId="0" borderId="0"/>
    <xf numFmtId="0" fontId="31" fillId="0" borderId="0"/>
    <xf numFmtId="0" fontId="9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2" fillId="6" borderId="29">
      <alignment vertical="center"/>
    </xf>
    <xf numFmtId="0" fontId="33" fillId="0" borderId="29">
      <alignment horizontal="left" vertical="center" wrapText="1"/>
      <protection locked="0"/>
    </xf>
    <xf numFmtId="0" fontId="34" fillId="0" borderId="30" applyNumberFormat="0" applyFill="0" applyAlignment="0" applyProtection="0"/>
    <xf numFmtId="0" fontId="1" fillId="0" borderId="0"/>
    <xf numFmtId="0" fontId="39" fillId="0" borderId="0"/>
    <xf numFmtId="0" fontId="39" fillId="0" borderId="0"/>
    <xf numFmtId="0" fontId="39" fillId="0" borderId="0"/>
    <xf numFmtId="0" fontId="43" fillId="0" borderId="0"/>
  </cellStyleXfs>
  <cellXfs count="344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Border="1"/>
    <xf numFmtId="0" fontId="12" fillId="0" borderId="0" xfId="3" applyFont="1" applyProtection="1"/>
    <xf numFmtId="0" fontId="8" fillId="0" borderId="0" xfId="3" applyFont="1" applyAlignment="1" applyProtection="1"/>
    <xf numFmtId="3" fontId="12" fillId="0" borderId="0" xfId="3" applyNumberFormat="1" applyFont="1" applyProtection="1"/>
    <xf numFmtId="0" fontId="12" fillId="0" borderId="0" xfId="3" applyFont="1" applyAlignment="1" applyProtection="1">
      <alignment horizontal="center" vertical="center" wrapText="1"/>
    </xf>
    <xf numFmtId="0" fontId="4" fillId="0" borderId="0" xfId="3" applyFont="1" applyProtection="1"/>
    <xf numFmtId="3" fontId="12" fillId="0" borderId="0" xfId="3" applyNumberFormat="1" applyFont="1" applyAlignment="1" applyProtection="1">
      <alignment horizontal="center" vertical="center" wrapText="1"/>
    </xf>
    <xf numFmtId="0" fontId="12" fillId="0" borderId="0" xfId="3" applyFont="1" applyAlignment="1" applyProtection="1">
      <alignment horizontal="left" vertical="center" wrapText="1"/>
    </xf>
    <xf numFmtId="0" fontId="12" fillId="0" borderId="0" xfId="3" applyFont="1" applyAlignment="1" applyProtection="1">
      <alignment horizontal="left" wrapText="1"/>
    </xf>
    <xf numFmtId="0" fontId="12" fillId="0" borderId="0" xfId="3" applyFont="1" applyAlignment="1" applyProtection="1">
      <alignment wrapText="1"/>
    </xf>
    <xf numFmtId="3" fontId="12" fillId="0" borderId="0" xfId="3" applyNumberFormat="1" applyFont="1" applyAlignment="1" applyProtection="1">
      <alignment wrapText="1"/>
    </xf>
    <xf numFmtId="0" fontId="12" fillId="0" borderId="0" xfId="3" applyFont="1" applyAlignment="1" applyProtection="1">
      <alignment horizontal="left"/>
    </xf>
    <xf numFmtId="0" fontId="4" fillId="0" borderId="0" xfId="3" applyFont="1" applyAlignment="1" applyProtection="1">
      <alignment horizontal="center" wrapText="1"/>
    </xf>
    <xf numFmtId="0" fontId="4" fillId="0" borderId="0" xfId="3" applyFont="1" applyAlignment="1" applyProtection="1">
      <alignment wrapText="1"/>
    </xf>
    <xf numFmtId="0" fontId="12" fillId="0" borderId="0" xfId="3" applyFont="1" applyFill="1" applyProtection="1"/>
    <xf numFmtId="0" fontId="4" fillId="0" borderId="0" xfId="3" applyFont="1" applyFill="1" applyProtection="1"/>
    <xf numFmtId="3" fontId="8" fillId="0" borderId="0" xfId="3" applyNumberFormat="1" applyFont="1" applyProtection="1"/>
    <xf numFmtId="0" fontId="8" fillId="0" borderId="0" xfId="3" applyFont="1" applyProtection="1"/>
    <xf numFmtId="3" fontId="8" fillId="0" borderId="0" xfId="3" applyNumberFormat="1" applyFont="1" applyAlignment="1" applyProtection="1">
      <alignment horizontal="center" vertical="center" wrapText="1"/>
    </xf>
    <xf numFmtId="3" fontId="8" fillId="0" borderId="0" xfId="3" applyNumberFormat="1" applyFont="1" applyAlignment="1" applyProtection="1">
      <alignment wrapText="1"/>
    </xf>
    <xf numFmtId="0" fontId="4" fillId="0" borderId="0" xfId="3" applyFont="1" applyAlignment="1" applyProtection="1">
      <alignment horizontal="right"/>
    </xf>
    <xf numFmtId="0" fontId="4" fillId="0" borderId="0" xfId="3" applyFont="1" applyAlignment="1" applyProtection="1">
      <alignment horizontal="center" vertical="center" wrapText="1"/>
    </xf>
    <xf numFmtId="0" fontId="11" fillId="0" borderId="0" xfId="3" applyFont="1" applyProtection="1"/>
    <xf numFmtId="0" fontId="12" fillId="0" borderId="0" xfId="3" applyFont="1" applyAlignment="1" applyProtection="1"/>
    <xf numFmtId="0" fontId="4" fillId="0" borderId="0" xfId="8" applyFont="1" applyProtection="1"/>
    <xf numFmtId="0" fontId="15" fillId="0" borderId="0" xfId="0" applyFont="1" applyBorder="1"/>
    <xf numFmtId="0" fontId="0" fillId="0" borderId="0" xfId="0" applyBorder="1"/>
    <xf numFmtId="0" fontId="34" fillId="0" borderId="30" xfId="13"/>
    <xf numFmtId="0" fontId="12" fillId="0" borderId="0" xfId="3" applyFont="1" applyFill="1" applyAlignment="1" applyProtection="1">
      <alignment horizontal="center" vertical="center"/>
    </xf>
    <xf numFmtId="0" fontId="7" fillId="0" borderId="0" xfId="3" applyFont="1" applyAlignment="1" applyProtection="1">
      <alignment horizontal="center"/>
    </xf>
    <xf numFmtId="49" fontId="9" fillId="0" borderId="0" xfId="3" applyNumberFormat="1" applyFont="1" applyFill="1" applyProtection="1"/>
    <xf numFmtId="0" fontId="9" fillId="0" borderId="0" xfId="3" applyFont="1" applyAlignment="1" applyProtection="1">
      <alignment horizontal="left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3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Protection="1">
      <protection locked="0"/>
    </xf>
    <xf numFmtId="0" fontId="19" fillId="0" borderId="1" xfId="0" applyFont="1" applyFill="1" applyBorder="1" applyProtection="1">
      <protection locked="0"/>
    </xf>
    <xf numFmtId="3" fontId="19" fillId="3" borderId="1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wrapText="1"/>
    </xf>
    <xf numFmtId="0" fontId="4" fillId="0" borderId="0" xfId="3" applyFont="1" applyBorder="1" applyAlignment="1" applyProtection="1">
      <alignment horizont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19" fillId="2" borderId="1" xfId="3" applyFont="1" applyFill="1" applyBorder="1" applyAlignment="1" applyProtection="1">
      <alignment horizontal="center" vertical="center" textRotation="90" wrapText="1"/>
    </xf>
    <xf numFmtId="0" fontId="19" fillId="0" borderId="1" xfId="0" applyFont="1" applyBorder="1" applyAlignment="1" applyProtection="1">
      <alignment horizontal="center" wrapText="1"/>
      <protection locked="0"/>
    </xf>
    <xf numFmtId="0" fontId="21" fillId="0" borderId="0" xfId="3" applyFont="1" applyFill="1" applyBorder="1" applyAlignment="1" applyProtection="1">
      <alignment horizontal="left" wrapText="1"/>
    </xf>
    <xf numFmtId="0" fontId="21" fillId="0" borderId="0" xfId="3" applyFont="1" applyFill="1" applyBorder="1" applyAlignment="1" applyProtection="1">
      <alignment horizontal="left"/>
    </xf>
    <xf numFmtId="0" fontId="19" fillId="0" borderId="1" xfId="3" applyFont="1" applyBorder="1" applyAlignment="1" applyProtection="1">
      <alignment horizontal="center" vertical="center" wrapText="1"/>
      <protection locked="0"/>
    </xf>
    <xf numFmtId="3" fontId="19" fillId="4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3" applyFont="1" applyBorder="1" applyAlignment="1" applyProtection="1">
      <alignment horizontal="center" vertical="center"/>
      <protection locked="0"/>
    </xf>
    <xf numFmtId="0" fontId="19" fillId="0" borderId="0" xfId="3" applyFont="1" applyProtection="1"/>
    <xf numFmtId="0" fontId="19" fillId="4" borderId="1" xfId="0" applyFont="1" applyFill="1" applyBorder="1" applyAlignment="1" applyProtection="1">
      <alignment horizontal="center" vertical="center" wrapText="1"/>
    </xf>
    <xf numFmtId="3" fontId="19" fillId="4" borderId="1" xfId="0" applyNumberFormat="1" applyFont="1" applyFill="1" applyBorder="1" applyAlignment="1" applyProtection="1">
      <alignment horizontal="center" vertical="center" wrapText="1"/>
    </xf>
    <xf numFmtId="3" fontId="19" fillId="0" borderId="1" xfId="3" applyNumberFormat="1" applyFont="1" applyFill="1" applyBorder="1" applyAlignment="1" applyProtection="1">
      <alignment horizontal="center" vertical="center" wrapText="1"/>
    </xf>
    <xf numFmtId="0" fontId="19" fillId="0" borderId="0" xfId="3" applyFont="1" applyBorder="1" applyAlignment="1" applyProtection="1">
      <alignment vertical="center" wrapText="1"/>
    </xf>
    <xf numFmtId="0" fontId="19" fillId="0" borderId="0" xfId="3" applyFont="1" applyBorder="1" applyAlignment="1" applyProtection="1">
      <alignment vertical="center"/>
    </xf>
    <xf numFmtId="0" fontId="19" fillId="0" borderId="1" xfId="0" applyFont="1" applyBorder="1" applyAlignment="1" applyProtection="1">
      <alignment horizontal="center"/>
      <protection locked="0"/>
    </xf>
    <xf numFmtId="0" fontId="9" fillId="0" borderId="0" xfId="3" applyFont="1" applyProtection="1"/>
    <xf numFmtId="0" fontId="9" fillId="0" borderId="0" xfId="10" applyFont="1" applyAlignment="1" applyProtection="1">
      <alignment horizontal="right"/>
    </xf>
    <xf numFmtId="0" fontId="19" fillId="0" borderId="1" xfId="3" applyFont="1" applyBorder="1" applyAlignment="1" applyProtection="1">
      <alignment vertical="center" wrapText="1"/>
    </xf>
    <xf numFmtId="0" fontId="19" fillId="0" borderId="1" xfId="9" applyFont="1" applyFill="1" applyBorder="1" applyAlignment="1" applyProtection="1">
      <alignment horizontal="right"/>
      <protection locked="0"/>
    </xf>
    <xf numFmtId="0" fontId="19" fillId="0" borderId="1" xfId="9" applyFont="1" applyBorder="1" applyProtection="1">
      <protection locked="0"/>
    </xf>
    <xf numFmtId="0" fontId="19" fillId="0" borderId="1" xfId="9" applyFont="1" applyBorder="1" applyAlignment="1" applyProtection="1">
      <alignment wrapText="1"/>
      <protection locked="0"/>
    </xf>
    <xf numFmtId="0" fontId="22" fillId="3" borderId="1" xfId="9" applyFont="1" applyFill="1" applyBorder="1" applyAlignment="1" applyProtection="1">
      <alignment horizontal="right"/>
    </xf>
    <xf numFmtId="3" fontId="34" fillId="0" borderId="30" xfId="13" applyNumberFormat="1"/>
    <xf numFmtId="0" fontId="9" fillId="0" borderId="0" xfId="3" applyNumberFormat="1" applyFont="1" applyFill="1" applyProtection="1"/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3" applyFont="1" applyFill="1" applyBorder="1" applyAlignment="1" applyProtection="1">
      <alignment wrapText="1"/>
    </xf>
    <xf numFmtId="0" fontId="19" fillId="0" borderId="5" xfId="0" applyFont="1" applyFill="1" applyBorder="1" applyAlignment="1">
      <alignment horizontal="centerContinuous" vertical="center"/>
    </xf>
    <xf numFmtId="0" fontId="24" fillId="0" borderId="1" xfId="0" applyFont="1" applyFill="1" applyBorder="1" applyAlignment="1">
      <alignment horizontal="centerContinuous" vertical="center"/>
    </xf>
    <xf numFmtId="0" fontId="23" fillId="0" borderId="0" xfId="0" applyFont="1" applyFill="1" applyAlignment="1">
      <alignment vertical="center"/>
    </xf>
    <xf numFmtId="165" fontId="27" fillId="5" borderId="21" xfId="11" applyNumberFormat="1" applyFont="1" applyFill="1" applyBorder="1" applyProtection="1">
      <alignment vertical="center"/>
    </xf>
    <xf numFmtId="165" fontId="27" fillId="5" borderId="21" xfId="11" applyNumberFormat="1" applyFont="1" applyFill="1" applyBorder="1" applyAlignment="1" applyProtection="1">
      <alignment horizontal="right" vertical="center"/>
    </xf>
    <xf numFmtId="166" fontId="28" fillId="0" borderId="22" xfId="12" applyNumberFormat="1" applyFont="1" applyBorder="1" applyAlignment="1" applyProtection="1">
      <alignment horizontal="left" vertical="center" indent="1"/>
    </xf>
    <xf numFmtId="166" fontId="29" fillId="0" borderId="22" xfId="12" applyNumberFormat="1" applyFont="1" applyBorder="1" applyAlignment="1" applyProtection="1">
      <alignment horizontal="left" vertical="center"/>
    </xf>
    <xf numFmtId="166" fontId="28" fillId="0" borderId="23" xfId="12" applyNumberFormat="1" applyFont="1" applyBorder="1" applyAlignment="1" applyProtection="1">
      <alignment horizontal="right" vertical="center"/>
    </xf>
    <xf numFmtId="166" fontId="28" fillId="0" borderId="24" xfId="12" applyNumberFormat="1" applyFont="1" applyBorder="1" applyAlignment="1" applyProtection="1">
      <alignment horizontal="right" vertical="center"/>
    </xf>
    <xf numFmtId="166" fontId="28" fillId="0" borderId="23" xfId="12" applyNumberFormat="1" applyFont="1" applyBorder="1" applyAlignment="1" applyProtection="1">
      <alignment horizontal="left" vertical="center" indent="1"/>
    </xf>
    <xf numFmtId="166" fontId="29" fillId="0" borderId="23" xfId="12" applyNumberFormat="1" applyFont="1" applyBorder="1" applyAlignment="1" applyProtection="1">
      <alignment horizontal="left" vertical="center"/>
    </xf>
    <xf numFmtId="166" fontId="28" fillId="0" borderId="24" xfId="12" applyNumberFormat="1" applyFont="1" applyBorder="1" applyAlignment="1" applyProtection="1">
      <alignment horizontal="left" vertical="center" indent="1"/>
    </xf>
    <xf numFmtId="166" fontId="29" fillId="0" borderId="24" xfId="12" applyNumberFormat="1" applyFont="1" applyBorder="1" applyAlignment="1" applyProtection="1">
      <alignment horizontal="left" vertical="center"/>
    </xf>
    <xf numFmtId="165" fontId="27" fillId="5" borderId="22" xfId="11" applyNumberFormat="1" applyFont="1" applyFill="1" applyBorder="1" applyProtection="1">
      <alignment vertical="center"/>
    </xf>
    <xf numFmtId="165" fontId="27" fillId="5" borderId="24" xfId="11" applyNumberFormat="1" applyFont="1" applyFill="1" applyBorder="1" applyAlignment="1" applyProtection="1">
      <alignment horizontal="right" vertical="center"/>
    </xf>
    <xf numFmtId="0" fontId="19" fillId="2" borderId="1" xfId="3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left" wrapText="1"/>
    </xf>
    <xf numFmtId="0" fontId="9" fillId="0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 applyProtection="1">
      <alignment horizontal="center" vertical="center" textRotation="90" wrapText="1"/>
    </xf>
    <xf numFmtId="3" fontId="21" fillId="2" borderId="1" xfId="0" applyNumberFormat="1" applyFont="1" applyFill="1" applyBorder="1" applyAlignment="1" applyProtection="1">
      <alignment horizontal="center" vertical="center" textRotation="90" wrapText="1"/>
    </xf>
    <xf numFmtId="3" fontId="21" fillId="2" borderId="1" xfId="3" applyNumberFormat="1" applyFont="1" applyFill="1" applyBorder="1" applyAlignment="1" applyProtection="1">
      <alignment horizontal="center" vertical="center" textRotation="90" wrapText="1"/>
    </xf>
    <xf numFmtId="0" fontId="19" fillId="0" borderId="1" xfId="3" applyFont="1" applyBorder="1" applyProtection="1">
      <protection locked="0"/>
    </xf>
    <xf numFmtId="0" fontId="19" fillId="4" borderId="1" xfId="9" applyFont="1" applyFill="1" applyBorder="1" applyAlignment="1" applyProtection="1">
      <alignment horizontal="right"/>
    </xf>
    <xf numFmtId="0" fontId="19" fillId="0" borderId="1" xfId="8" applyFont="1" applyBorder="1" applyProtection="1">
      <protection locked="0"/>
    </xf>
    <xf numFmtId="0" fontId="22" fillId="3" borderId="1" xfId="8" applyFont="1" applyFill="1" applyBorder="1" applyAlignment="1" applyProtection="1">
      <alignment horizontal="right" vertical="center"/>
    </xf>
    <xf numFmtId="0" fontId="22" fillId="4" borderId="1" xfId="9" applyFont="1" applyFill="1" applyBorder="1" applyAlignment="1" applyProtection="1">
      <alignment horizontal="right"/>
    </xf>
    <xf numFmtId="0" fontId="21" fillId="2" borderId="1" xfId="9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1" xfId="3" applyFont="1" applyFill="1" applyBorder="1" applyAlignment="1" applyProtection="1">
      <alignment horizontal="center" vertical="center" wrapText="1"/>
    </xf>
    <xf numFmtId="3" fontId="19" fillId="4" borderId="1" xfId="0" applyNumberFormat="1" applyFont="1" applyFill="1" applyBorder="1" applyProtection="1"/>
    <xf numFmtId="0" fontId="19" fillId="4" borderId="1" xfId="0" applyFont="1" applyFill="1" applyBorder="1" applyProtection="1"/>
    <xf numFmtId="0" fontId="19" fillId="3" borderId="1" xfId="0" applyFont="1" applyFill="1" applyBorder="1" applyAlignment="1" applyProtection="1">
      <alignment horizontal="right" vertical="center" wrapText="1"/>
    </xf>
    <xf numFmtId="3" fontId="19" fillId="3" borderId="1" xfId="0" applyNumberFormat="1" applyFont="1" applyFill="1" applyBorder="1" applyProtection="1"/>
    <xf numFmtId="0" fontId="19" fillId="3" borderId="1" xfId="0" applyFont="1" applyFill="1" applyBorder="1" applyProtection="1"/>
    <xf numFmtId="0" fontId="24" fillId="0" borderId="10" xfId="0" applyFont="1" applyFill="1" applyBorder="1" applyAlignment="1">
      <alignment horizontal="centerContinuous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/>
    </xf>
    <xf numFmtId="166" fontId="29" fillId="0" borderId="0" xfId="12" applyNumberFormat="1" applyFont="1" applyBorder="1" applyAlignment="1" applyProtection="1">
      <alignment horizontal="left" vertical="center"/>
    </xf>
    <xf numFmtId="0" fontId="19" fillId="0" borderId="1" xfId="0" applyFont="1" applyFill="1" applyBorder="1" applyAlignment="1">
      <alignment horizontal="centerContinuous" vertical="center"/>
    </xf>
    <xf numFmtId="166" fontId="28" fillId="0" borderId="22" xfId="12" applyNumberFormat="1" applyFont="1" applyFill="1" applyBorder="1" applyAlignment="1" applyProtection="1">
      <alignment horizontal="left" vertical="center" indent="1"/>
    </xf>
    <xf numFmtId="166" fontId="28" fillId="0" borderId="23" xfId="12" applyNumberFormat="1" applyFont="1" applyFill="1" applyBorder="1" applyAlignment="1" applyProtection="1">
      <alignment horizontal="left" vertical="center" wrapText="1" indent="1"/>
    </xf>
    <xf numFmtId="166" fontId="28" fillId="0" borderId="24" xfId="12" applyNumberFormat="1" applyFont="1" applyFill="1" applyBorder="1" applyAlignment="1" applyProtection="1">
      <alignment horizontal="left" vertical="center" wrapText="1" indent="1"/>
    </xf>
    <xf numFmtId="0" fontId="19" fillId="0" borderId="1" xfId="3" applyFont="1" applyFill="1" applyBorder="1" applyAlignment="1" applyProtection="1">
      <alignment horizontal="center" vertical="center" textRotation="90" wrapText="1"/>
    </xf>
    <xf numFmtId="0" fontId="19" fillId="0" borderId="1" xfId="3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vertical="center"/>
    </xf>
    <xf numFmtId="0" fontId="9" fillId="0" borderId="0" xfId="0" quotePrefix="1" applyFont="1" applyFill="1" applyBorder="1" applyAlignment="1">
      <alignment horizontal="center" vertical="center"/>
    </xf>
    <xf numFmtId="166" fontId="29" fillId="0" borderId="31" xfId="12" applyNumberFormat="1" applyFont="1" applyBorder="1" applyAlignment="1" applyProtection="1">
      <alignment horizontal="left" vertical="center"/>
    </xf>
    <xf numFmtId="0" fontId="37" fillId="0" borderId="20" xfId="0" applyFont="1" applyBorder="1"/>
    <xf numFmtId="0" fontId="4" fillId="0" borderId="20" xfId="0" applyFont="1" applyBorder="1"/>
    <xf numFmtId="0" fontId="37" fillId="0" borderId="0" xfId="0" applyFont="1" applyBorder="1"/>
    <xf numFmtId="166" fontId="37" fillId="0" borderId="0" xfId="12" applyNumberFormat="1" applyFont="1" applyBorder="1" applyAlignment="1" applyProtection="1">
      <alignment horizontal="left" vertical="center"/>
    </xf>
    <xf numFmtId="166" fontId="37" fillId="0" borderId="0" xfId="12" applyNumberFormat="1" applyFont="1" applyFill="1" applyBorder="1" applyAlignment="1" applyProtection="1">
      <alignment horizontal="left" vertical="center"/>
    </xf>
    <xf numFmtId="166" fontId="29" fillId="0" borderId="0" xfId="12" applyNumberFormat="1" applyFont="1" applyFill="1" applyBorder="1" applyAlignment="1" applyProtection="1">
      <alignment horizontal="left" vertical="center"/>
    </xf>
    <xf numFmtId="0" fontId="9" fillId="0" borderId="0" xfId="0" applyFont="1" applyFill="1" applyAlignment="1">
      <alignment vertical="center"/>
    </xf>
    <xf numFmtId="166" fontId="28" fillId="0" borderId="22" xfId="12" applyNumberFormat="1" applyFont="1" applyBorder="1" applyAlignment="1" applyProtection="1">
      <alignment horizontal="left" vertical="center" indent="1"/>
    </xf>
    <xf numFmtId="166" fontId="29" fillId="0" borderId="22" xfId="12" applyNumberFormat="1" applyFont="1" applyBorder="1" applyAlignment="1" applyProtection="1">
      <alignment horizontal="left" vertical="center"/>
    </xf>
    <xf numFmtId="166" fontId="28" fillId="0" borderId="23" xfId="12" applyNumberFormat="1" applyFont="1" applyBorder="1" applyAlignment="1" applyProtection="1">
      <alignment horizontal="left" vertical="center" indent="1"/>
    </xf>
    <xf numFmtId="166" fontId="29" fillId="0" borderId="23" xfId="12" applyNumberFormat="1" applyFont="1" applyBorder="1" applyAlignment="1" applyProtection="1">
      <alignment horizontal="left" vertical="center"/>
    </xf>
    <xf numFmtId="166" fontId="28" fillId="0" borderId="24" xfId="12" applyNumberFormat="1" applyFont="1" applyBorder="1" applyAlignment="1" applyProtection="1">
      <alignment horizontal="left" vertical="center" indent="1"/>
    </xf>
    <xf numFmtId="165" fontId="27" fillId="5" borderId="22" xfId="11" applyNumberFormat="1" applyFont="1" applyFill="1" applyBorder="1" applyProtection="1">
      <alignment vertical="center"/>
    </xf>
    <xf numFmtId="165" fontId="27" fillId="5" borderId="24" xfId="11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4" fillId="0" borderId="32" xfId="13" applyBorder="1"/>
    <xf numFmtId="0" fontId="38" fillId="7" borderId="32" xfId="0" applyFont="1" applyFill="1" applyBorder="1" applyAlignment="1">
      <alignment horizontal="left" vertical="center" wrapText="1"/>
    </xf>
    <xf numFmtId="0" fontId="0" fillId="0" borderId="34" xfId="0" applyBorder="1"/>
    <xf numFmtId="166" fontId="28" fillId="0" borderId="31" xfId="12" applyNumberFormat="1" applyFont="1" applyBorder="1" applyAlignment="1" applyProtection="1">
      <alignment horizontal="left" vertical="center" indent="1"/>
    </xf>
    <xf numFmtId="166" fontId="28" fillId="0" borderId="36" xfId="12" applyNumberFormat="1" applyFont="1" applyBorder="1" applyAlignment="1" applyProtection="1">
      <alignment horizontal="left" vertical="center" indent="1"/>
    </xf>
    <xf numFmtId="0" fontId="15" fillId="7" borderId="37" xfId="0" applyFont="1" applyFill="1" applyBorder="1" applyAlignment="1"/>
    <xf numFmtId="0" fontId="15" fillId="7" borderId="37" xfId="0" applyFont="1" applyFill="1" applyBorder="1"/>
    <xf numFmtId="0" fontId="0" fillId="7" borderId="37" xfId="0" applyFill="1" applyBorder="1"/>
    <xf numFmtId="0" fontId="15" fillId="7" borderId="38" xfId="0" applyFont="1" applyFill="1" applyBorder="1" applyAlignment="1"/>
    <xf numFmtId="0" fontId="15" fillId="7" borderId="38" xfId="0" applyFont="1" applyFill="1" applyBorder="1"/>
    <xf numFmtId="0" fontId="0" fillId="7" borderId="38" xfId="0" applyFill="1" applyBorder="1"/>
    <xf numFmtId="0" fontId="2" fillId="2" borderId="38" xfId="2" applyFill="1" applyBorder="1" applyAlignment="1" applyProtection="1"/>
    <xf numFmtId="0" fontId="15" fillId="0" borderId="37" xfId="0" applyFont="1" applyFill="1" applyBorder="1" applyAlignment="1"/>
    <xf numFmtId="0" fontId="15" fillId="0" borderId="37" xfId="0" applyFont="1" applyBorder="1"/>
    <xf numFmtId="0" fontId="0" fillId="0" borderId="37" xfId="0" applyBorder="1"/>
    <xf numFmtId="166" fontId="28" fillId="0" borderId="35" xfId="12" applyNumberFormat="1" applyFont="1" applyBorder="1" applyAlignment="1" applyProtection="1">
      <alignment horizontal="left" vertical="center" indent="1"/>
    </xf>
    <xf numFmtId="166" fontId="29" fillId="0" borderId="35" xfId="12" applyNumberFormat="1" applyFont="1" applyBorder="1" applyAlignment="1" applyProtection="1">
      <alignment horizontal="left" vertical="center"/>
    </xf>
    <xf numFmtId="0" fontId="4" fillId="0" borderId="39" xfId="0" applyFont="1" applyBorder="1" applyAlignment="1">
      <alignment horizontal="right"/>
    </xf>
    <xf numFmtId="0" fontId="34" fillId="0" borderId="40" xfId="13" applyBorder="1"/>
    <xf numFmtId="0" fontId="34" fillId="0" borderId="40" xfId="13" applyBorder="1" applyAlignment="1">
      <alignment vertical="center" wrapText="1"/>
    </xf>
    <xf numFmtId="0" fontId="38" fillId="7" borderId="41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right"/>
    </xf>
    <xf numFmtId="0" fontId="34" fillId="0" borderId="30" xfId="13" applyAlignment="1">
      <alignment wrapText="1"/>
    </xf>
    <xf numFmtId="0" fontId="0" fillId="7" borderId="33" xfId="0" applyFill="1" applyBorder="1"/>
    <xf numFmtId="0" fontId="0" fillId="0" borderId="42" xfId="0" applyBorder="1"/>
    <xf numFmtId="0" fontId="0" fillId="7" borderId="43" xfId="0" applyFill="1" applyBorder="1"/>
    <xf numFmtId="0" fontId="9" fillId="0" borderId="46" xfId="0" applyFont="1" applyBorder="1" applyAlignment="1">
      <alignment horizontal="center" vertical="center" wrapText="1"/>
    </xf>
    <xf numFmtId="0" fontId="34" fillId="7" borderId="40" xfId="13" applyFill="1" applyBorder="1" applyAlignment="1">
      <alignment vertical="center" wrapText="1"/>
    </xf>
    <xf numFmtId="0" fontId="21" fillId="0" borderId="1" xfId="0" applyFont="1" applyFill="1" applyBorder="1" applyAlignment="1" applyProtection="1">
      <alignment horizontal="center" vertical="center" textRotation="90" wrapText="1"/>
    </xf>
    <xf numFmtId="3" fontId="21" fillId="0" borderId="1" xfId="0" applyNumberFormat="1" applyFont="1" applyFill="1" applyBorder="1" applyAlignment="1" applyProtection="1">
      <alignment horizontal="center" vertical="center" textRotation="90" wrapText="1"/>
    </xf>
    <xf numFmtId="0" fontId="21" fillId="2" borderId="1" xfId="0" applyFont="1" applyFill="1" applyBorder="1" applyAlignment="1" applyProtection="1">
      <alignment horizontal="center" vertical="center" textRotation="90" wrapText="1"/>
    </xf>
    <xf numFmtId="0" fontId="21" fillId="0" borderId="1" xfId="0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</xf>
    <xf numFmtId="0" fontId="19" fillId="0" borderId="17" xfId="0" applyFont="1" applyFill="1" applyBorder="1" applyAlignment="1">
      <alignment horizontal="centerContinuous" vertical="center"/>
    </xf>
    <xf numFmtId="3" fontId="9" fillId="0" borderId="3" xfId="16" applyNumberFormat="1" applyFont="1" applyFill="1" applyBorder="1" applyAlignment="1">
      <alignment horizontal="right" vertical="center"/>
    </xf>
    <xf numFmtId="3" fontId="19" fillId="0" borderId="3" xfId="0" applyNumberFormat="1" applyFont="1" applyFill="1" applyBorder="1" applyAlignment="1">
      <alignment horizontal="right" vertical="center"/>
    </xf>
    <xf numFmtId="2" fontId="19" fillId="0" borderId="3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Continuous" vertical="center"/>
    </xf>
    <xf numFmtId="0" fontId="24" fillId="0" borderId="16" xfId="0" applyFont="1" applyFill="1" applyBorder="1" applyAlignment="1">
      <alignment horizontal="centerContinuous" vertical="center" wrapText="1"/>
    </xf>
    <xf numFmtId="3" fontId="9" fillId="0" borderId="4" xfId="16" applyNumberFormat="1" applyFont="1" applyFill="1" applyBorder="1" applyAlignment="1">
      <alignment horizontal="right" vertical="center"/>
    </xf>
    <xf numFmtId="3" fontId="19" fillId="0" borderId="4" xfId="0" applyNumberFormat="1" applyFont="1" applyFill="1" applyBorder="1" applyAlignment="1">
      <alignment horizontal="right" vertical="center"/>
    </xf>
    <xf numFmtId="3" fontId="19" fillId="0" borderId="16" xfId="0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Continuous" vertical="center"/>
    </xf>
    <xf numFmtId="3" fontId="19" fillId="0" borderId="5" xfId="0" applyNumberFormat="1" applyFont="1" applyFill="1" applyBorder="1" applyAlignment="1">
      <alignment horizontal="right" vertical="center"/>
    </xf>
    <xf numFmtId="2" fontId="19" fillId="0" borderId="5" xfId="0" applyNumberFormat="1" applyFont="1" applyFill="1" applyBorder="1" applyAlignment="1">
      <alignment horizontal="center" vertical="center"/>
    </xf>
    <xf numFmtId="3" fontId="9" fillId="0" borderId="5" xfId="16" applyNumberFormat="1" applyFont="1" applyFill="1" applyBorder="1" applyAlignment="1">
      <alignment horizontal="right" vertical="center"/>
    </xf>
    <xf numFmtId="3" fontId="19" fillId="0" borderId="1" xfId="0" applyNumberFormat="1" applyFont="1" applyFill="1" applyBorder="1" applyAlignment="1">
      <alignment horizontal="right" vertical="center"/>
    </xf>
    <xf numFmtId="3" fontId="19" fillId="0" borderId="17" xfId="0" applyNumberFormat="1" applyFont="1" applyFill="1" applyBorder="1" applyAlignment="1">
      <alignment horizontal="right" vertical="center"/>
    </xf>
    <xf numFmtId="3" fontId="9" fillId="0" borderId="1" xfId="16" applyNumberFormat="1" applyFont="1" applyFill="1" applyBorder="1" applyAlignment="1">
      <alignment horizontal="right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9" fillId="0" borderId="12" xfId="17" applyFont="1" applyFill="1" applyBorder="1" applyAlignment="1">
      <alignment horizontal="center" vertical="center"/>
    </xf>
    <xf numFmtId="0" fontId="9" fillId="0" borderId="12" xfId="17" applyFont="1" applyFill="1" applyBorder="1" applyAlignment="1">
      <alignment horizontal="centerContinuous" vertical="center" wrapText="1"/>
    </xf>
    <xf numFmtId="1" fontId="9" fillId="0" borderId="10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1" fontId="20" fillId="0" borderId="10" xfId="0" applyNumberFormat="1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vertical="center"/>
    </xf>
    <xf numFmtId="0" fontId="9" fillId="0" borderId="1" xfId="15" applyFont="1" applyFill="1" applyBorder="1" applyAlignment="1">
      <alignment horizontal="left" vertical="center" wrapText="1"/>
    </xf>
    <xf numFmtId="3" fontId="42" fillId="0" borderId="11" xfId="0" quotePrefix="1" applyNumberFormat="1" applyFont="1" applyFill="1" applyBorder="1" applyAlignment="1">
      <alignment horizontal="center" vertical="center"/>
    </xf>
    <xf numFmtId="3" fontId="9" fillId="0" borderId="11" xfId="0" quotePrefix="1" applyNumberFormat="1" applyFont="1" applyFill="1" applyBorder="1" applyAlignment="1">
      <alignment horizontal="center" vertical="center"/>
    </xf>
    <xf numFmtId="3" fontId="9" fillId="0" borderId="1" xfId="0" quotePrefix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9" xfId="0" quotePrefix="1" applyFont="1" applyFill="1" applyBorder="1" applyAlignment="1">
      <alignment horizontal="left" vertical="center" wrapText="1"/>
    </xf>
    <xf numFmtId="0" fontId="9" fillId="0" borderId="9" xfId="0" quotePrefix="1" applyFont="1" applyFill="1" applyBorder="1" applyAlignment="1">
      <alignment horizontal="center" vertical="center"/>
    </xf>
    <xf numFmtId="0" fontId="9" fillId="0" borderId="2" xfId="0" quotePrefix="1" applyFont="1" applyFill="1" applyBorder="1" applyAlignment="1">
      <alignment horizontal="center" vertical="center"/>
    </xf>
    <xf numFmtId="3" fontId="42" fillId="0" borderId="17" xfId="0" quotePrefix="1" applyNumberFormat="1" applyFont="1" applyFill="1" applyBorder="1" applyAlignment="1">
      <alignment horizontal="center" vertical="center"/>
    </xf>
    <xf numFmtId="3" fontId="35" fillId="0" borderId="17" xfId="0" quotePrefix="1" applyNumberFormat="1" applyFont="1" applyFill="1" applyBorder="1" applyAlignment="1">
      <alignment horizontal="center" vertical="center"/>
    </xf>
    <xf numFmtId="0" fontId="9" fillId="0" borderId="10" xfId="15" applyFont="1" applyFill="1" applyBorder="1" applyAlignment="1">
      <alignment horizontal="left" vertical="center" wrapText="1"/>
    </xf>
    <xf numFmtId="0" fontId="44" fillId="0" borderId="10" xfId="18" applyFont="1" applyBorder="1" applyAlignment="1">
      <alignment horizontal="center" vertical="center"/>
    </xf>
    <xf numFmtId="0" fontId="44" fillId="0" borderId="10" xfId="18" applyFont="1" applyBorder="1" applyAlignment="1">
      <alignment vertical="center" wrapText="1"/>
    </xf>
    <xf numFmtId="3" fontId="44" fillId="0" borderId="10" xfId="18" applyNumberFormat="1" applyFont="1" applyBorder="1" applyAlignment="1">
      <alignment horizontal="center" vertical="center"/>
    </xf>
    <xf numFmtId="3" fontId="20" fillId="0" borderId="10" xfId="0" quotePrefix="1" applyNumberFormat="1" applyFont="1" applyFill="1" applyBorder="1" applyAlignment="1">
      <alignment horizontal="center" vertical="center"/>
    </xf>
    <xf numFmtId="0" fontId="44" fillId="0" borderId="1" xfId="18" applyFont="1" applyBorder="1" applyAlignment="1">
      <alignment horizontal="center" vertical="center"/>
    </xf>
    <xf numFmtId="0" fontId="44" fillId="0" borderId="1" xfId="18" applyFont="1" applyBorder="1" applyAlignment="1">
      <alignment vertical="center" wrapText="1"/>
    </xf>
    <xf numFmtId="3" fontId="44" fillId="0" borderId="1" xfId="18" applyNumberFormat="1" applyFont="1" applyBorder="1" applyAlignment="1">
      <alignment horizontal="center" vertical="center"/>
    </xf>
    <xf numFmtId="3" fontId="20" fillId="0" borderId="1" xfId="0" quotePrefix="1" applyNumberFormat="1" applyFont="1" applyFill="1" applyBorder="1" applyAlignment="1">
      <alignment horizontal="center" vertical="center"/>
    </xf>
    <xf numFmtId="0" fontId="20" fillId="0" borderId="1" xfId="18" applyFont="1" applyBorder="1" applyAlignment="1">
      <alignment horizontal="center" vertical="center"/>
    </xf>
    <xf numFmtId="0" fontId="20" fillId="0" borderId="1" xfId="18" applyFont="1" applyBorder="1" applyAlignment="1">
      <alignment vertical="center" wrapText="1"/>
    </xf>
    <xf numFmtId="0" fontId="44" fillId="0" borderId="1" xfId="18" applyFont="1" applyFill="1" applyBorder="1" applyAlignment="1">
      <alignment horizontal="center" vertical="center"/>
    </xf>
    <xf numFmtId="0" fontId="44" fillId="0" borderId="1" xfId="18" applyFont="1" applyFill="1" applyBorder="1" applyAlignment="1">
      <alignment vertical="center"/>
    </xf>
    <xf numFmtId="3" fontId="44" fillId="0" borderId="1" xfId="18" applyNumberFormat="1" applyFont="1" applyFill="1" applyBorder="1" applyAlignment="1">
      <alignment horizontal="center" vertical="center"/>
    </xf>
    <xf numFmtId="0" fontId="44" fillId="0" borderId="1" xfId="18" applyFont="1" applyFill="1" applyBorder="1" applyAlignment="1">
      <alignment vertical="center" wrapText="1"/>
    </xf>
    <xf numFmtId="0" fontId="44" fillId="0" borderId="1" xfId="18" applyFont="1" applyBorder="1" applyAlignment="1">
      <alignment vertical="center"/>
    </xf>
    <xf numFmtId="3" fontId="44" fillId="0" borderId="1" xfId="18" quotePrefix="1" applyNumberFormat="1" applyFont="1" applyBorder="1" applyAlignment="1">
      <alignment horizontal="center" vertical="center"/>
    </xf>
    <xf numFmtId="0" fontId="45" fillId="0" borderId="1" xfId="18" applyFont="1" applyFill="1" applyBorder="1" applyAlignment="1">
      <alignment horizontal="center" vertical="center"/>
    </xf>
    <xf numFmtId="49" fontId="20" fillId="0" borderId="10" xfId="15" applyNumberFormat="1" applyFont="1" applyFill="1" applyBorder="1" applyAlignment="1">
      <alignment horizontal="center" vertical="center"/>
    </xf>
    <xf numFmtId="49" fontId="20" fillId="0" borderId="1" xfId="15" applyNumberFormat="1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3" fontId="20" fillId="0" borderId="10" xfId="18" applyNumberFormat="1" applyFont="1" applyBorder="1" applyAlignment="1">
      <alignment horizontal="center" vertical="center"/>
    </xf>
    <xf numFmtId="3" fontId="20" fillId="0" borderId="1" xfId="18" applyNumberFormat="1" applyFont="1" applyBorder="1" applyAlignment="1">
      <alignment horizontal="center" vertical="center"/>
    </xf>
    <xf numFmtId="3" fontId="20" fillId="0" borderId="1" xfId="18" applyNumberFormat="1" applyFont="1" applyFill="1" applyBorder="1" applyAlignment="1">
      <alignment horizontal="center" vertical="center"/>
    </xf>
    <xf numFmtId="3" fontId="20" fillId="0" borderId="1" xfId="18" quotePrefix="1" applyNumberFormat="1" applyFont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3" fontId="47" fillId="0" borderId="1" xfId="0" applyNumberFormat="1" applyFont="1" applyBorder="1" applyAlignment="1" applyProtection="1">
      <alignment horizontal="center" vertical="center" wrapText="1"/>
      <protection locked="0"/>
    </xf>
    <xf numFmtId="1" fontId="19" fillId="0" borderId="1" xfId="0" applyNumberFormat="1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>
      <alignment horizontal="center" vertical="center" wrapText="1"/>
    </xf>
    <xf numFmtId="3" fontId="9" fillId="0" borderId="17" xfId="0" quotePrefix="1" applyNumberFormat="1" applyFont="1" applyFill="1" applyBorder="1" applyAlignment="1">
      <alignment horizontal="center" vertical="center"/>
    </xf>
    <xf numFmtId="3" fontId="9" fillId="0" borderId="10" xfId="0" quotePrefix="1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44" fillId="0" borderId="1" xfId="18" applyFont="1" applyBorder="1" applyAlignment="1">
      <alignment horizontal="left" vertical="center" wrapText="1"/>
    </xf>
    <xf numFmtId="0" fontId="20" fillId="0" borderId="1" xfId="18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46" fillId="0" borderId="10" xfId="18" applyNumberFormat="1" applyFont="1" applyBorder="1" applyAlignment="1">
      <alignment horizontal="center" vertical="center"/>
    </xf>
    <xf numFmtId="3" fontId="26" fillId="0" borderId="10" xfId="0" quotePrefix="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45" fillId="0" borderId="2" xfId="18" applyFont="1" applyFill="1" applyBorder="1" applyAlignment="1">
      <alignment horizontal="center" vertical="center"/>
    </xf>
    <xf numFmtId="0" fontId="20" fillId="0" borderId="2" xfId="18" applyFont="1" applyFill="1" applyBorder="1" applyAlignment="1">
      <alignment vertical="center" wrapText="1"/>
    </xf>
    <xf numFmtId="3" fontId="44" fillId="0" borderId="2" xfId="18" applyNumberFormat="1" applyFont="1" applyFill="1" applyBorder="1" applyAlignment="1">
      <alignment horizontal="center" vertical="center"/>
    </xf>
    <xf numFmtId="3" fontId="20" fillId="0" borderId="2" xfId="18" applyNumberFormat="1" applyFont="1" applyFill="1" applyBorder="1" applyAlignment="1">
      <alignment horizontal="center" vertical="center"/>
    </xf>
    <xf numFmtId="3" fontId="20" fillId="0" borderId="2" xfId="0" quotePrefix="1" applyNumberFormat="1" applyFont="1" applyFill="1" applyBorder="1" applyAlignment="1">
      <alignment horizontal="center" vertical="center"/>
    </xf>
    <xf numFmtId="0" fontId="0" fillId="0" borderId="24" xfId="0" applyBorder="1"/>
    <xf numFmtId="49" fontId="9" fillId="0" borderId="10" xfId="15" applyNumberFormat="1" applyFont="1" applyFill="1" applyBorder="1" applyAlignment="1">
      <alignment horizontal="center" vertical="center"/>
    </xf>
    <xf numFmtId="49" fontId="9" fillId="0" borderId="15" xfId="15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1" fillId="2" borderId="0" xfId="3" applyFont="1" applyFill="1" applyAlignment="1">
      <alignment horizontal="left"/>
    </xf>
    <xf numFmtId="0" fontId="5" fillId="2" borderId="0" xfId="3" applyFont="1" applyFill="1" applyAlignment="1">
      <alignment horizontal="left"/>
    </xf>
    <xf numFmtId="0" fontId="16" fillId="2" borderId="0" xfId="3" applyFont="1" applyFill="1" applyAlignment="1">
      <alignment horizontal="center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textRotation="90" wrapText="1"/>
    </xf>
    <xf numFmtId="49" fontId="40" fillId="0" borderId="22" xfId="12" applyNumberFormat="1" applyFont="1" applyFill="1" applyBorder="1" applyAlignment="1" applyProtection="1">
      <alignment horizontal="left" vertical="center" indent="1"/>
    </xf>
    <xf numFmtId="49" fontId="41" fillId="0" borderId="23" xfId="0" applyNumberFormat="1" applyFont="1" applyBorder="1" applyAlignment="1">
      <alignment horizontal="left" vertical="center" indent="1"/>
    </xf>
    <xf numFmtId="0" fontId="19" fillId="0" borderId="1" xfId="0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horizontal="center" vertical="center" textRotation="90" wrapText="1"/>
    </xf>
    <xf numFmtId="0" fontId="19" fillId="2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textRotation="90" wrapText="1"/>
    </xf>
    <xf numFmtId="0" fontId="19" fillId="0" borderId="1" xfId="3" applyFont="1" applyBorder="1" applyAlignment="1" applyProtection="1">
      <alignment horizontal="center" vertical="center" wrapText="1"/>
    </xf>
    <xf numFmtId="0" fontId="19" fillId="2" borderId="1" xfId="9" applyFont="1" applyFill="1" applyBorder="1" applyAlignment="1" applyProtection="1">
      <alignment horizontal="center" vertical="center" wrapText="1"/>
    </xf>
    <xf numFmtId="0" fontId="21" fillId="0" borderId="8" xfId="16" applyFont="1" applyFill="1" applyBorder="1" applyAlignment="1">
      <alignment horizontal="center" vertical="center"/>
    </xf>
    <xf numFmtId="0" fontId="21" fillId="0" borderId="6" xfId="16" applyFont="1" applyFill="1" applyBorder="1" applyAlignment="1">
      <alignment horizontal="center" vertical="center"/>
    </xf>
    <xf numFmtId="0" fontId="21" fillId="0" borderId="7" xfId="16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6" fillId="0" borderId="8" xfId="15" applyFont="1" applyFill="1" applyBorder="1" applyAlignment="1">
      <alignment horizontal="center" vertical="center"/>
    </xf>
    <xf numFmtId="0" fontId="6" fillId="0" borderId="6" xfId="15" applyFont="1" applyFill="1" applyBorder="1" applyAlignment="1">
      <alignment horizontal="center" vertical="center"/>
    </xf>
    <xf numFmtId="0" fontId="6" fillId="0" borderId="7" xfId="15" applyFont="1" applyFill="1" applyBorder="1" applyAlignment="1">
      <alignment horizontal="center" vertical="center"/>
    </xf>
    <xf numFmtId="0" fontId="19" fillId="0" borderId="8" xfId="15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9" fillId="0" borderId="47" xfId="16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right" vertical="center"/>
    </xf>
    <xf numFmtId="0" fontId="42" fillId="0" borderId="17" xfId="0" applyFont="1" applyFill="1" applyBorder="1" applyAlignment="1">
      <alignment horizontal="righ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6" fontId="29" fillId="0" borderId="22" xfId="12" applyNumberFormat="1" applyFont="1" applyBorder="1" applyAlignment="1" applyProtection="1">
      <alignment horizontal="center" vertical="center" wrapText="1"/>
    </xf>
    <xf numFmtId="166" fontId="29" fillId="0" borderId="23" xfId="12" applyNumberFormat="1" applyFont="1" applyBorder="1" applyAlignment="1" applyProtection="1">
      <alignment horizontal="center" vertical="center" wrapText="1"/>
    </xf>
    <xf numFmtId="166" fontId="29" fillId="0" borderId="24" xfId="12" applyNumberFormat="1" applyFont="1" applyBorder="1" applyAlignment="1" applyProtection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20" fillId="0" borderId="10" xfId="15" applyFont="1" applyFill="1" applyBorder="1" applyAlignment="1">
      <alignment horizontal="left" vertical="center" wrapText="1"/>
    </xf>
    <xf numFmtId="0" fontId="20" fillId="0" borderId="1" xfId="15" applyFont="1" applyFill="1" applyBorder="1" applyAlignment="1">
      <alignment horizontal="left" vertical="center" wrapText="1"/>
    </xf>
    <xf numFmtId="0" fontId="44" fillId="0" borderId="1" xfId="18" applyFont="1" applyBorder="1" applyAlignment="1">
      <alignment horizontal="left" vertical="center" wrapText="1"/>
    </xf>
    <xf numFmtId="0" fontId="20" fillId="0" borderId="1" xfId="18" applyFont="1" applyBorder="1" applyAlignment="1">
      <alignment horizontal="left" vertical="center" wrapText="1"/>
    </xf>
    <xf numFmtId="0" fontId="44" fillId="0" borderId="1" xfId="18" applyFont="1" applyFill="1" applyBorder="1" applyAlignment="1">
      <alignment horizontal="left" vertical="center"/>
    </xf>
    <xf numFmtId="0" fontId="44" fillId="0" borderId="1" xfId="18" applyFont="1" applyFill="1" applyBorder="1" applyAlignment="1">
      <alignment horizontal="left" vertical="center" wrapText="1"/>
    </xf>
    <xf numFmtId="0" fontId="44" fillId="0" borderId="1" xfId="18" applyFont="1" applyBorder="1" applyAlignment="1">
      <alignment horizontal="left" vertical="center"/>
    </xf>
    <xf numFmtId="0" fontId="20" fillId="0" borderId="1" xfId="18" applyFont="1" applyFill="1" applyBorder="1" applyAlignment="1">
      <alignment horizontal="left" vertical="center" wrapText="1"/>
    </xf>
  </cellXfs>
  <cellStyles count="19">
    <cellStyle name="ContentsHyperlink" xfId="1"/>
    <cellStyle name="Hyperlink" xfId="2" builtinId="8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Normal 4 2" xfId="14"/>
    <cellStyle name="Normal_BOLNICA-INSTITUT NIŠKA BANJA-NOVE PLANSKE TAB 2013" xfId="16"/>
    <cellStyle name="Normal_normativ kadra _ tabel_1" xfId="8"/>
    <cellStyle name="Normal_nove tabele 2015." xfId="17"/>
    <cellStyle name="Normal_RH -INSTITUT NIŠKA BANJA-NOVE PLANSKE TAB 2013" xfId="15"/>
    <cellStyle name="Normal_TAB DZ 1-10 (1)" xfId="9"/>
    <cellStyle name="Normal_TAB DZ 1-10 (1) 2" xfId="10"/>
    <cellStyle name="Normal_Xl0000011" xfId="18"/>
    <cellStyle name="Student Information" xfId="11"/>
    <cellStyle name="Student Information - user entered" xfId="12"/>
    <cellStyle name="Total" xfId="13" builtinId="25"/>
  </cellStyles>
  <dxfs count="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104775</xdr:rowOff>
    </xdr:from>
    <xdr:to>
      <xdr:col>1</xdr:col>
      <xdr:colOff>714375</xdr:colOff>
      <xdr:row>4</xdr:row>
      <xdr:rowOff>85725</xdr:rowOff>
    </xdr:to>
    <xdr:pic>
      <xdr:nvPicPr>
        <xdr:cNvPr id="64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I33" sqref="I33"/>
    </sheetView>
  </sheetViews>
  <sheetFormatPr defaultRowHeight="12.75"/>
  <cols>
    <col min="1" max="1" width="5" style="3" customWidth="1"/>
    <col min="2" max="2" width="12.28515625" style="3" customWidth="1"/>
    <col min="3" max="16384" width="9.140625" style="3"/>
  </cols>
  <sheetData>
    <row r="2" spans="1:9" ht="14.25">
      <c r="C2" s="268" t="s">
        <v>7</v>
      </c>
      <c r="D2" s="268"/>
      <c r="E2" s="268"/>
      <c r="F2" s="268"/>
      <c r="G2" s="268"/>
      <c r="H2" s="268"/>
      <c r="I2" s="268"/>
    </row>
    <row r="3" spans="1:9" ht="15.75">
      <c r="C3" s="269" t="s">
        <v>8</v>
      </c>
      <c r="D3" s="269"/>
      <c r="E3" s="269"/>
      <c r="F3" s="269"/>
      <c r="G3" s="269"/>
      <c r="H3" s="269"/>
      <c r="I3" s="269"/>
    </row>
    <row r="6" spans="1:9" ht="18.75">
      <c r="B6" s="270" t="s">
        <v>9</v>
      </c>
      <c r="C6" s="270"/>
      <c r="D6" s="270"/>
      <c r="E6" s="270"/>
      <c r="F6" s="270"/>
      <c r="G6" s="270"/>
      <c r="H6" s="270"/>
      <c r="I6" s="270"/>
    </row>
    <row r="7" spans="1:9" ht="18.75">
      <c r="B7" s="270" t="s">
        <v>10</v>
      </c>
      <c r="C7" s="270"/>
      <c r="D7" s="270"/>
      <c r="E7" s="270"/>
      <c r="F7" s="270"/>
      <c r="G7" s="270"/>
      <c r="H7" s="270"/>
      <c r="I7" s="270"/>
    </row>
    <row r="8" spans="1:9" ht="18.75">
      <c r="B8" s="270" t="s">
        <v>214</v>
      </c>
      <c r="C8" s="270"/>
      <c r="D8" s="270"/>
      <c r="E8" s="270"/>
      <c r="F8" s="270"/>
      <c r="G8" s="270"/>
      <c r="H8" s="270"/>
      <c r="I8" s="270"/>
    </row>
    <row r="9" spans="1:9" ht="18.75">
      <c r="B9" s="270"/>
      <c r="C9" s="270"/>
      <c r="D9" s="270"/>
      <c r="E9" s="270"/>
      <c r="F9" s="270"/>
      <c r="G9" s="270"/>
      <c r="H9" s="270"/>
      <c r="I9" s="270"/>
    </row>
    <row r="10" spans="1:9" ht="15">
      <c r="A10" s="129"/>
      <c r="B10" s="129"/>
      <c r="C10" s="129" t="s">
        <v>50</v>
      </c>
      <c r="D10" s="129"/>
      <c r="E10" s="4"/>
      <c r="F10" s="4"/>
      <c r="G10" s="4"/>
      <c r="H10" s="4"/>
      <c r="I10" s="4"/>
    </row>
    <row r="11" spans="1:9" ht="15">
      <c r="A11" s="127" t="s">
        <v>137</v>
      </c>
      <c r="B11" s="127" t="s">
        <v>138</v>
      </c>
      <c r="C11" s="127"/>
      <c r="D11" s="127"/>
      <c r="E11" s="128"/>
      <c r="F11" s="128"/>
      <c r="G11" s="128"/>
      <c r="H11" s="128"/>
      <c r="I11" s="128"/>
    </row>
    <row r="12" spans="1:9" ht="15">
      <c r="A12" s="129" t="s">
        <v>128</v>
      </c>
      <c r="B12" s="130" t="s">
        <v>118</v>
      </c>
      <c r="C12" s="130"/>
      <c r="D12" s="130"/>
      <c r="E12" s="117"/>
      <c r="F12" s="117"/>
      <c r="G12" s="117"/>
      <c r="H12" s="117"/>
      <c r="I12" s="117"/>
    </row>
    <row r="13" spans="1:9" ht="15">
      <c r="A13" s="129" t="s">
        <v>129</v>
      </c>
      <c r="B13" s="130" t="s">
        <v>119</v>
      </c>
      <c r="C13" s="130"/>
      <c r="D13" s="130"/>
      <c r="E13" s="117"/>
      <c r="F13" s="117"/>
      <c r="G13" s="117"/>
      <c r="H13" s="117"/>
      <c r="I13" s="117"/>
    </row>
    <row r="14" spans="1:9" ht="15">
      <c r="A14" s="129" t="s">
        <v>130</v>
      </c>
      <c r="B14" s="130" t="s">
        <v>120</v>
      </c>
      <c r="C14" s="130"/>
      <c r="D14" s="130"/>
      <c r="E14" s="117"/>
      <c r="F14" s="117"/>
      <c r="G14" s="117"/>
      <c r="H14" s="117"/>
      <c r="I14" s="117"/>
    </row>
    <row r="15" spans="1:9" ht="15">
      <c r="A15" s="129" t="s">
        <v>131</v>
      </c>
      <c r="B15" s="130" t="s">
        <v>121</v>
      </c>
      <c r="C15" s="130"/>
      <c r="D15" s="130"/>
      <c r="E15" s="117"/>
      <c r="F15" s="117"/>
      <c r="G15" s="117"/>
      <c r="H15" s="117"/>
      <c r="I15" s="117"/>
    </row>
    <row r="16" spans="1:9" ht="15">
      <c r="A16" s="129" t="s">
        <v>132</v>
      </c>
      <c r="B16" s="130" t="s">
        <v>103</v>
      </c>
      <c r="C16" s="130"/>
      <c r="D16" s="130"/>
      <c r="E16" s="117"/>
      <c r="F16" s="117"/>
      <c r="G16" s="117"/>
      <c r="H16" s="117"/>
      <c r="I16" s="117"/>
    </row>
    <row r="17" spans="1:9" ht="15.75" customHeight="1">
      <c r="A17" s="129" t="s">
        <v>133</v>
      </c>
      <c r="B17" s="130" t="s">
        <v>110</v>
      </c>
      <c r="C17" s="130"/>
      <c r="D17" s="130"/>
      <c r="E17" s="117"/>
      <c r="F17" s="117"/>
      <c r="G17" s="117"/>
      <c r="H17" s="117"/>
      <c r="I17" s="117"/>
    </row>
    <row r="18" spans="1:9" ht="15.75" customHeight="1">
      <c r="A18" s="129" t="s">
        <v>134</v>
      </c>
      <c r="B18" s="130" t="s">
        <v>111</v>
      </c>
      <c r="C18" s="130"/>
      <c r="D18" s="130"/>
      <c r="E18" s="117"/>
      <c r="F18" s="117"/>
      <c r="G18" s="117"/>
      <c r="H18" s="117"/>
      <c r="I18" s="117"/>
    </row>
    <row r="19" spans="1:9" ht="15">
      <c r="A19" s="129" t="s">
        <v>135</v>
      </c>
      <c r="B19" s="131" t="s">
        <v>127</v>
      </c>
      <c r="C19" s="131"/>
      <c r="D19" s="131"/>
      <c r="E19" s="132"/>
      <c r="F19" s="132"/>
      <c r="G19" s="132"/>
      <c r="H19" s="117"/>
      <c r="I19" s="117"/>
    </row>
    <row r="20" spans="1:9" ht="15">
      <c r="A20" s="129" t="s">
        <v>136</v>
      </c>
      <c r="B20" s="131" t="s">
        <v>126</v>
      </c>
      <c r="C20" s="131"/>
      <c r="D20" s="131"/>
      <c r="E20" s="132"/>
      <c r="F20" s="132"/>
      <c r="G20" s="132"/>
      <c r="H20" s="117"/>
      <c r="I20" s="117"/>
    </row>
    <row r="21" spans="1:9" ht="15">
      <c r="A21" s="129" t="s">
        <v>150</v>
      </c>
      <c r="B21" s="130" t="s">
        <v>148</v>
      </c>
      <c r="C21" s="126"/>
      <c r="D21" s="126"/>
      <c r="E21" s="126"/>
      <c r="F21" s="126"/>
      <c r="G21" s="126"/>
      <c r="H21" s="126"/>
      <c r="I21" s="126"/>
    </row>
  </sheetData>
  <mergeCells count="6">
    <mergeCell ref="C2:I2"/>
    <mergeCell ref="C3:I3"/>
    <mergeCell ref="B9:I9"/>
    <mergeCell ref="B6:I6"/>
    <mergeCell ref="B7:I7"/>
    <mergeCell ref="B8:I8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N23" sqref="N23"/>
    </sheetView>
  </sheetViews>
  <sheetFormatPr defaultRowHeight="12.75"/>
  <cols>
    <col min="1" max="1" width="4.5703125" customWidth="1"/>
    <col min="2" max="2" width="11.42578125" customWidth="1"/>
    <col min="3" max="3" width="45.28515625" customWidth="1"/>
    <col min="4" max="4" width="9.85546875" customWidth="1"/>
    <col min="5" max="5" width="10.28515625" customWidth="1"/>
    <col min="6" max="6" width="9.85546875" customWidth="1"/>
    <col min="7" max="7" width="10.140625" customWidth="1"/>
  </cols>
  <sheetData>
    <row r="1" spans="1:7">
      <c r="B1" s="92"/>
      <c r="C1" s="93" t="s">
        <v>78</v>
      </c>
      <c r="D1" s="84" t="str">
        <f>Kadar.ode.!C1</f>
        <v>Институт за лечење и рехабилитацију "Нишка Бања"</v>
      </c>
      <c r="E1" s="88"/>
      <c r="F1" s="88"/>
      <c r="G1" s="267"/>
    </row>
    <row r="2" spans="1:7">
      <c r="B2" s="92"/>
      <c r="C2" s="93" t="s">
        <v>79</v>
      </c>
      <c r="D2" s="84" t="str">
        <f>Kadar.ode.!C2</f>
        <v>07210582</v>
      </c>
      <c r="E2" s="88"/>
      <c r="F2" s="88"/>
      <c r="G2" s="138"/>
    </row>
    <row r="3" spans="1:7">
      <c r="B3" s="92"/>
      <c r="C3" s="93"/>
      <c r="D3" s="84"/>
      <c r="E3" s="88"/>
      <c r="F3" s="88"/>
      <c r="G3" s="138"/>
    </row>
    <row r="4" spans="1:7" ht="14.25">
      <c r="B4" s="92"/>
      <c r="C4" s="93" t="s">
        <v>147</v>
      </c>
      <c r="D4" s="85" t="s">
        <v>126</v>
      </c>
      <c r="E4" s="89"/>
      <c r="F4" s="89"/>
      <c r="G4" s="138"/>
    </row>
    <row r="5" spans="1:7" ht="14.25">
      <c r="B5" s="92"/>
      <c r="C5" s="93" t="s">
        <v>113</v>
      </c>
      <c r="D5" s="135" t="s">
        <v>205</v>
      </c>
      <c r="E5" s="89"/>
      <c r="F5" s="89"/>
      <c r="G5" s="138"/>
    </row>
    <row r="6" spans="1:7" ht="20.25" customHeight="1">
      <c r="B6" s="81"/>
      <c r="C6" s="81"/>
      <c r="D6" s="81"/>
      <c r="E6" s="81"/>
      <c r="F6" s="81"/>
      <c r="G6" s="69"/>
    </row>
    <row r="7" spans="1:7" ht="12.75" customHeight="1">
      <c r="A7" s="323" t="s">
        <v>163</v>
      </c>
      <c r="B7" s="317" t="s">
        <v>52</v>
      </c>
      <c r="C7" s="317" t="s">
        <v>114</v>
      </c>
      <c r="D7" s="317" t="s">
        <v>125</v>
      </c>
      <c r="E7" s="317"/>
      <c r="F7" s="317" t="s">
        <v>51</v>
      </c>
      <c r="G7" s="317"/>
    </row>
    <row r="8" spans="1:7" ht="34.5" customHeight="1" thickBot="1">
      <c r="A8" s="324"/>
      <c r="B8" s="326"/>
      <c r="C8" s="326"/>
      <c r="D8" s="250" t="s">
        <v>218</v>
      </c>
      <c r="E8" s="115" t="s">
        <v>216</v>
      </c>
      <c r="F8" s="250" t="s">
        <v>218</v>
      </c>
      <c r="G8" s="115" t="s">
        <v>216</v>
      </c>
    </row>
    <row r="9" spans="1:7" ht="15" thickTop="1">
      <c r="A9" s="254">
        <v>1</v>
      </c>
      <c r="B9" s="220">
        <v>600011</v>
      </c>
      <c r="C9" s="221" t="s">
        <v>164</v>
      </c>
      <c r="D9" s="222">
        <v>1508</v>
      </c>
      <c r="E9" s="240">
        <v>1600</v>
      </c>
      <c r="F9" s="223">
        <f>D9</f>
        <v>1508</v>
      </c>
      <c r="G9" s="223">
        <f>E9</f>
        <v>1600</v>
      </c>
    </row>
    <row r="10" spans="1:7" ht="14.25">
      <c r="A10" s="253">
        <f>A9+1</f>
        <v>2</v>
      </c>
      <c r="B10" s="224">
        <v>600012</v>
      </c>
      <c r="C10" s="225" t="s">
        <v>165</v>
      </c>
      <c r="D10" s="226">
        <v>14399</v>
      </c>
      <c r="E10" s="241">
        <v>15200</v>
      </c>
      <c r="F10" s="227">
        <f>D10</f>
        <v>14399</v>
      </c>
      <c r="G10" s="227">
        <f>E10</f>
        <v>15200</v>
      </c>
    </row>
    <row r="11" spans="1:7" ht="14.25">
      <c r="A11" s="253">
        <f t="shared" ref="A11:A40" si="0">A10+1</f>
        <v>3</v>
      </c>
      <c r="B11" s="228">
        <v>600014</v>
      </c>
      <c r="C11" s="252" t="s">
        <v>166</v>
      </c>
      <c r="D11" s="226">
        <v>11074</v>
      </c>
      <c r="E11" s="241">
        <v>12000</v>
      </c>
      <c r="F11" s="227">
        <f>D11</f>
        <v>11074</v>
      </c>
      <c r="G11" s="227">
        <f>E11</f>
        <v>12000</v>
      </c>
    </row>
    <row r="12" spans="1:7" ht="14.25">
      <c r="A12" s="253">
        <f t="shared" si="0"/>
        <v>4</v>
      </c>
      <c r="B12" s="224">
        <v>600015</v>
      </c>
      <c r="C12" s="225" t="s">
        <v>167</v>
      </c>
      <c r="D12" s="226">
        <v>937</v>
      </c>
      <c r="E12" s="241">
        <v>1000</v>
      </c>
      <c r="F12" s="227">
        <f>D12</f>
        <v>937</v>
      </c>
      <c r="G12" s="227">
        <f>E12</f>
        <v>1000</v>
      </c>
    </row>
    <row r="13" spans="1:7" ht="14.25">
      <c r="A13" s="253">
        <f t="shared" si="0"/>
        <v>5</v>
      </c>
      <c r="B13" s="224">
        <v>600016</v>
      </c>
      <c r="C13" s="225" t="s">
        <v>168</v>
      </c>
      <c r="D13" s="226">
        <v>5536</v>
      </c>
      <c r="E13" s="241">
        <v>6100</v>
      </c>
      <c r="F13" s="227">
        <f>D13</f>
        <v>5536</v>
      </c>
      <c r="G13" s="227">
        <f>E13</f>
        <v>6100</v>
      </c>
    </row>
    <row r="14" spans="1:7" ht="28.5">
      <c r="A14" s="253">
        <f t="shared" si="0"/>
        <v>6</v>
      </c>
      <c r="B14" s="224">
        <v>600018</v>
      </c>
      <c r="C14" s="225" t="s">
        <v>169</v>
      </c>
      <c r="D14" s="226">
        <v>583</v>
      </c>
      <c r="E14" s="241">
        <v>650</v>
      </c>
      <c r="F14" s="227">
        <f>D14</f>
        <v>583</v>
      </c>
      <c r="G14" s="227">
        <f>E14</f>
        <v>650</v>
      </c>
    </row>
    <row r="15" spans="1:7" ht="14.25">
      <c r="A15" s="253">
        <f t="shared" si="0"/>
        <v>7</v>
      </c>
      <c r="B15" s="228">
        <v>600022</v>
      </c>
      <c r="C15" s="229" t="s">
        <v>170</v>
      </c>
      <c r="D15" s="226">
        <v>1047</v>
      </c>
      <c r="E15" s="241">
        <v>1150</v>
      </c>
      <c r="F15" s="227">
        <f>D15</f>
        <v>1047</v>
      </c>
      <c r="G15" s="227">
        <f>E15</f>
        <v>1150</v>
      </c>
    </row>
    <row r="16" spans="1:7" ht="14.25">
      <c r="A16" s="253">
        <f t="shared" si="0"/>
        <v>8</v>
      </c>
      <c r="B16" s="224">
        <v>600023</v>
      </c>
      <c r="C16" s="225" t="s">
        <v>171</v>
      </c>
      <c r="D16" s="226">
        <v>18692</v>
      </c>
      <c r="E16" s="241">
        <v>19500</v>
      </c>
      <c r="F16" s="227">
        <f>D16</f>
        <v>18692</v>
      </c>
      <c r="G16" s="227">
        <f>E16</f>
        <v>19500</v>
      </c>
    </row>
    <row r="17" spans="1:7" ht="14.25">
      <c r="A17" s="253">
        <f t="shared" si="0"/>
        <v>9</v>
      </c>
      <c r="B17" s="224">
        <v>600024</v>
      </c>
      <c r="C17" s="225" t="s">
        <v>172</v>
      </c>
      <c r="D17" s="226">
        <v>100</v>
      </c>
      <c r="E17" s="241">
        <v>108</v>
      </c>
      <c r="F17" s="227">
        <f>D17</f>
        <v>100</v>
      </c>
      <c r="G17" s="227">
        <f>E17</f>
        <v>108</v>
      </c>
    </row>
    <row r="18" spans="1:7" ht="14.25">
      <c r="A18" s="253">
        <f t="shared" si="0"/>
        <v>10</v>
      </c>
      <c r="B18" s="224">
        <v>600025</v>
      </c>
      <c r="C18" s="225" t="s">
        <v>173</v>
      </c>
      <c r="D18" s="226">
        <v>312</v>
      </c>
      <c r="E18" s="241">
        <v>360</v>
      </c>
      <c r="F18" s="227">
        <f>D18</f>
        <v>312</v>
      </c>
      <c r="G18" s="227">
        <f>E18</f>
        <v>360</v>
      </c>
    </row>
    <row r="19" spans="1:7" ht="14.25">
      <c r="A19" s="253">
        <f t="shared" si="0"/>
        <v>11</v>
      </c>
      <c r="B19" s="224">
        <v>600051</v>
      </c>
      <c r="C19" s="225" t="s">
        <v>174</v>
      </c>
      <c r="D19" s="226">
        <v>28787</v>
      </c>
      <c r="E19" s="241">
        <v>29500</v>
      </c>
      <c r="F19" s="227">
        <f>D19</f>
        <v>28787</v>
      </c>
      <c r="G19" s="227">
        <f>E19</f>
        <v>29500</v>
      </c>
    </row>
    <row r="20" spans="1:7" ht="14.25">
      <c r="A20" s="253">
        <f t="shared" si="0"/>
        <v>12</v>
      </c>
      <c r="B20" s="230">
        <v>600101</v>
      </c>
      <c r="C20" s="231" t="s">
        <v>175</v>
      </c>
      <c r="D20" s="232">
        <v>1474</v>
      </c>
      <c r="E20" s="242">
        <v>1520</v>
      </c>
      <c r="F20" s="227">
        <f>D20</f>
        <v>1474</v>
      </c>
      <c r="G20" s="227">
        <f>E20</f>
        <v>1520</v>
      </c>
    </row>
    <row r="21" spans="1:7" ht="14.25">
      <c r="A21" s="253">
        <f t="shared" si="0"/>
        <v>13</v>
      </c>
      <c r="B21" s="230">
        <v>600112</v>
      </c>
      <c r="C21" s="233" t="s">
        <v>176</v>
      </c>
      <c r="D21" s="232">
        <v>10</v>
      </c>
      <c r="E21" s="242">
        <v>20</v>
      </c>
      <c r="F21" s="227">
        <f>D21</f>
        <v>10</v>
      </c>
      <c r="G21" s="227">
        <f>E21</f>
        <v>20</v>
      </c>
    </row>
    <row r="22" spans="1:7" ht="14.25">
      <c r="A22" s="253">
        <f t="shared" si="0"/>
        <v>14</v>
      </c>
      <c r="B22" s="230">
        <v>600113</v>
      </c>
      <c r="C22" s="233" t="s">
        <v>177</v>
      </c>
      <c r="D22" s="232"/>
      <c r="E22" s="242">
        <v>10</v>
      </c>
      <c r="F22" s="227">
        <f>D22</f>
        <v>0</v>
      </c>
      <c r="G22" s="227">
        <f>E22</f>
        <v>10</v>
      </c>
    </row>
    <row r="23" spans="1:7" ht="14.25">
      <c r="A23" s="253">
        <f t="shared" si="0"/>
        <v>15</v>
      </c>
      <c r="B23" s="230">
        <v>600114</v>
      </c>
      <c r="C23" s="233" t="s">
        <v>178</v>
      </c>
      <c r="D23" s="232">
        <v>10</v>
      </c>
      <c r="E23" s="242">
        <v>10</v>
      </c>
      <c r="F23" s="227">
        <f>D23</f>
        <v>10</v>
      </c>
      <c r="G23" s="227">
        <f>E23</f>
        <v>10</v>
      </c>
    </row>
    <row r="24" spans="1:7" ht="28.5">
      <c r="A24" s="253">
        <f t="shared" si="0"/>
        <v>16</v>
      </c>
      <c r="B24" s="224">
        <v>600115</v>
      </c>
      <c r="C24" s="251" t="s">
        <v>179</v>
      </c>
      <c r="D24" s="226">
        <v>80</v>
      </c>
      <c r="E24" s="241">
        <v>150</v>
      </c>
      <c r="F24" s="227">
        <f>D24</f>
        <v>80</v>
      </c>
      <c r="G24" s="227">
        <f>E24</f>
        <v>150</v>
      </c>
    </row>
    <row r="25" spans="1:7" ht="14.25">
      <c r="A25" s="253">
        <f t="shared" si="0"/>
        <v>17</v>
      </c>
      <c r="B25" s="224">
        <v>600116</v>
      </c>
      <c r="C25" s="225" t="s">
        <v>180</v>
      </c>
      <c r="D25" s="226">
        <v>10</v>
      </c>
      <c r="E25" s="241">
        <v>20</v>
      </c>
      <c r="F25" s="227">
        <f>D25</f>
        <v>10</v>
      </c>
      <c r="G25" s="227">
        <f>E25</f>
        <v>20</v>
      </c>
    </row>
    <row r="26" spans="1:7" ht="14.25">
      <c r="A26" s="253">
        <f t="shared" si="0"/>
        <v>18</v>
      </c>
      <c r="B26" s="224">
        <v>600117</v>
      </c>
      <c r="C26" s="234" t="s">
        <v>181</v>
      </c>
      <c r="D26" s="226"/>
      <c r="E26" s="241">
        <v>10</v>
      </c>
      <c r="F26" s="227">
        <f>D26</f>
        <v>0</v>
      </c>
      <c r="G26" s="227">
        <f>E26</f>
        <v>10</v>
      </c>
    </row>
    <row r="27" spans="1:7" ht="14.25">
      <c r="A27" s="253">
        <f t="shared" si="0"/>
        <v>19</v>
      </c>
      <c r="B27" s="224">
        <v>600120</v>
      </c>
      <c r="C27" s="234" t="s">
        <v>182</v>
      </c>
      <c r="D27" s="226">
        <v>4555</v>
      </c>
      <c r="E27" s="241">
        <v>5000</v>
      </c>
      <c r="F27" s="227">
        <f>D27</f>
        <v>4555</v>
      </c>
      <c r="G27" s="227">
        <f>E27</f>
        <v>5000</v>
      </c>
    </row>
    <row r="28" spans="1:7" ht="14.25" customHeight="1">
      <c r="A28" s="253">
        <f t="shared" si="0"/>
        <v>20</v>
      </c>
      <c r="B28" s="224">
        <v>600122</v>
      </c>
      <c r="C28" s="234" t="s">
        <v>183</v>
      </c>
      <c r="D28" s="226">
        <v>4203</v>
      </c>
      <c r="E28" s="241">
        <v>4600</v>
      </c>
      <c r="F28" s="227">
        <f>D28</f>
        <v>4203</v>
      </c>
      <c r="G28" s="227">
        <f>E28</f>
        <v>4600</v>
      </c>
    </row>
    <row r="29" spans="1:7" ht="14.25" customHeight="1">
      <c r="A29" s="253">
        <f t="shared" si="0"/>
        <v>21</v>
      </c>
      <c r="B29" s="224">
        <v>600124</v>
      </c>
      <c r="C29" s="234" t="s">
        <v>184</v>
      </c>
      <c r="D29" s="226"/>
      <c r="E29" s="241">
        <v>10</v>
      </c>
      <c r="F29" s="227">
        <f>D29</f>
        <v>0</v>
      </c>
      <c r="G29" s="227">
        <f>E29</f>
        <v>10</v>
      </c>
    </row>
    <row r="30" spans="1:7" ht="14.25" customHeight="1">
      <c r="A30" s="253">
        <f t="shared" si="0"/>
        <v>22</v>
      </c>
      <c r="B30" s="224">
        <v>600331</v>
      </c>
      <c r="C30" s="225" t="s">
        <v>185</v>
      </c>
      <c r="D30" s="226">
        <v>6330</v>
      </c>
      <c r="E30" s="241">
        <v>6600</v>
      </c>
      <c r="F30" s="227">
        <f>D30</f>
        <v>6330</v>
      </c>
      <c r="G30" s="227">
        <f>E30</f>
        <v>6600</v>
      </c>
    </row>
    <row r="31" spans="1:7" ht="25.5" customHeight="1">
      <c r="A31" s="253">
        <f t="shared" si="0"/>
        <v>23</v>
      </c>
      <c r="B31" s="224">
        <v>600348</v>
      </c>
      <c r="C31" s="225" t="s">
        <v>186</v>
      </c>
      <c r="D31" s="226">
        <v>11978</v>
      </c>
      <c r="E31" s="241">
        <v>12600</v>
      </c>
      <c r="F31" s="227">
        <f>D31</f>
        <v>11978</v>
      </c>
      <c r="G31" s="227">
        <f>E31</f>
        <v>12600</v>
      </c>
    </row>
    <row r="32" spans="1:7" ht="14.25" customHeight="1">
      <c r="A32" s="253">
        <f t="shared" si="0"/>
        <v>24</v>
      </c>
      <c r="B32" s="224" t="s">
        <v>187</v>
      </c>
      <c r="C32" s="225" t="s">
        <v>188</v>
      </c>
      <c r="D32" s="226">
        <v>60</v>
      </c>
      <c r="E32" s="241">
        <v>200</v>
      </c>
      <c r="F32" s="227">
        <f>D32</f>
        <v>60</v>
      </c>
      <c r="G32" s="227">
        <f>E32</f>
        <v>200</v>
      </c>
    </row>
    <row r="33" spans="1:7" ht="25.5" customHeight="1">
      <c r="A33" s="253">
        <f t="shared" si="0"/>
        <v>25</v>
      </c>
      <c r="B33" s="224" t="s">
        <v>189</v>
      </c>
      <c r="C33" s="234" t="s">
        <v>190</v>
      </c>
      <c r="D33" s="235">
        <v>9710</v>
      </c>
      <c r="E33" s="243">
        <v>10500</v>
      </c>
      <c r="F33" s="227">
        <f>D33</f>
        <v>9710</v>
      </c>
      <c r="G33" s="227">
        <f>E33</f>
        <v>10500</v>
      </c>
    </row>
    <row r="34" spans="1:7" ht="37.5" customHeight="1">
      <c r="A34" s="253">
        <f t="shared" si="0"/>
        <v>26</v>
      </c>
      <c r="B34" s="224" t="s">
        <v>191</v>
      </c>
      <c r="C34" s="225" t="s">
        <v>192</v>
      </c>
      <c r="D34" s="226">
        <v>502</v>
      </c>
      <c r="E34" s="241">
        <v>550</v>
      </c>
      <c r="F34" s="227">
        <f>D34</f>
        <v>502</v>
      </c>
      <c r="G34" s="227">
        <f>E34</f>
        <v>550</v>
      </c>
    </row>
    <row r="35" spans="1:7" ht="30.75" customHeight="1">
      <c r="A35" s="253">
        <f t="shared" si="0"/>
        <v>27</v>
      </c>
      <c r="B35" s="224" t="s">
        <v>193</v>
      </c>
      <c r="C35" s="234" t="s">
        <v>194</v>
      </c>
      <c r="D35" s="226">
        <v>3314</v>
      </c>
      <c r="E35" s="241">
        <v>3550</v>
      </c>
      <c r="F35" s="227">
        <f>D35</f>
        <v>3314</v>
      </c>
      <c r="G35" s="227">
        <f>E35</f>
        <v>3550</v>
      </c>
    </row>
    <row r="36" spans="1:7" ht="42.75">
      <c r="A36" s="253">
        <f t="shared" si="0"/>
        <v>28</v>
      </c>
      <c r="B36" s="230" t="s">
        <v>195</v>
      </c>
      <c r="C36" s="225" t="s">
        <v>196</v>
      </c>
      <c r="D36" s="226"/>
      <c r="E36" s="241">
        <v>1</v>
      </c>
      <c r="F36" s="227">
        <f>D36</f>
        <v>0</v>
      </c>
      <c r="G36" s="227">
        <f>E36</f>
        <v>1</v>
      </c>
    </row>
    <row r="37" spans="1:7" ht="42.75">
      <c r="A37" s="253">
        <f t="shared" si="0"/>
        <v>29</v>
      </c>
      <c r="B37" s="230" t="s">
        <v>197</v>
      </c>
      <c r="C37" s="225" t="s">
        <v>198</v>
      </c>
      <c r="D37" s="232"/>
      <c r="E37" s="242">
        <v>1</v>
      </c>
      <c r="F37" s="227">
        <f>D37</f>
        <v>0</v>
      </c>
      <c r="G37" s="227">
        <f>E37</f>
        <v>1</v>
      </c>
    </row>
    <row r="38" spans="1:7" ht="12.75" customHeight="1">
      <c r="A38" s="253">
        <f t="shared" si="0"/>
        <v>30</v>
      </c>
      <c r="B38" s="224" t="s">
        <v>199</v>
      </c>
      <c r="C38" s="225" t="s">
        <v>200</v>
      </c>
      <c r="D38" s="226">
        <v>6983</v>
      </c>
      <c r="E38" s="241">
        <v>7690</v>
      </c>
      <c r="F38" s="227">
        <f>D38</f>
        <v>6983</v>
      </c>
      <c r="G38" s="227">
        <f>E38</f>
        <v>7690</v>
      </c>
    </row>
    <row r="39" spans="1:7" ht="42.75" customHeight="1">
      <c r="A39" s="253">
        <f t="shared" si="0"/>
        <v>31</v>
      </c>
      <c r="B39" s="224" t="s">
        <v>201</v>
      </c>
      <c r="C39" s="225" t="s">
        <v>202</v>
      </c>
      <c r="D39" s="226">
        <v>30</v>
      </c>
      <c r="E39" s="241">
        <v>69</v>
      </c>
      <c r="F39" s="227">
        <f>D39</f>
        <v>30</v>
      </c>
      <c r="G39" s="227">
        <f>E39</f>
        <v>69</v>
      </c>
    </row>
    <row r="40" spans="1:7" ht="15" thickBot="1">
      <c r="A40" s="257">
        <f t="shared" si="0"/>
        <v>32</v>
      </c>
      <c r="B40" s="258" t="s">
        <v>203</v>
      </c>
      <c r="C40" s="259" t="s">
        <v>204</v>
      </c>
      <c r="D40" s="260"/>
      <c r="E40" s="261">
        <v>10</v>
      </c>
      <c r="F40" s="262">
        <f>D40</f>
        <v>0</v>
      </c>
      <c r="G40" s="262">
        <f>E40</f>
        <v>10</v>
      </c>
    </row>
    <row r="41" spans="1:7" ht="15.75" thickTop="1">
      <c r="A41" s="325" t="s">
        <v>2</v>
      </c>
      <c r="B41" s="325"/>
      <c r="C41" s="325"/>
      <c r="D41" s="255">
        <f t="shared" ref="D41:G41" si="1">SUM(D9:D40)</f>
        <v>132224</v>
      </c>
      <c r="E41" s="255">
        <f t="shared" si="1"/>
        <v>140289</v>
      </c>
      <c r="F41" s="256">
        <f t="shared" si="1"/>
        <v>132224</v>
      </c>
      <c r="G41" s="256">
        <f t="shared" si="1"/>
        <v>140289</v>
      </c>
    </row>
  </sheetData>
  <mergeCells count="6">
    <mergeCell ref="A7:A8"/>
    <mergeCell ref="D7:E7"/>
    <mergeCell ref="F7:G7"/>
    <mergeCell ref="A41:C41"/>
    <mergeCell ref="B7:B8"/>
    <mergeCell ref="C7:C8"/>
  </mergeCells>
  <conditionalFormatting sqref="B40 B30:B32">
    <cfRule type="expression" dxfId="5" priority="1" stopIfTrue="1">
      <formula>AND(COUNTIF($C$124:$C$65532, B30)+COUNTIF($C$83:$C$122, B30)+COUNTIF($C$72:$C$81, B30)+COUNTIF($C$33:$C$64, B30)+COUNTIF(#REF!, B30)+COUNTIF($C$9:$C$29, B30)+COUNTIF($C$3:$C$8, B30)+COUNTIF($C$30:$C$32, B30)+COUNTIF($C$69:$C$69, B30)&gt;1,NOT(ISBLANK(B30)))</formula>
    </cfRule>
  </conditionalFormatting>
  <conditionalFormatting sqref="B33:B39">
    <cfRule type="expression" dxfId="4" priority="2" stopIfTrue="1">
      <formula>AND(COUNTIF($B$100:$B$65532, B33)+COUNTIF($B$59:$B$98, B33)+COUNTIF($B$48:$B$57, B33)+COUNTIF($B$33:$B$41, B33)+COUNTIF(#REF!, B33)+COUNTIF($B$9:$B$29, B33)+COUNTIF($B$3:$B$8, B33)+COUNTIF($B$30:$B$32, B33)+COUNTIF($B$42:$B$42, B33)&gt;1,NOT(ISBLANK(B33)))</formula>
    </cfRule>
  </conditionalFormatting>
  <conditionalFormatting sqref="B9:B29">
    <cfRule type="expression" dxfId="3" priority="3" stopIfTrue="1">
      <formula>AND(COUNTIF($C$142:$C$65532, B9)+COUNTIF($C$101:$C$140, B9)+COUNTIF($C$90:$C$99, B9)+COUNTIF($C$54:$C$82, B9)+COUNTIF(#REF!, B9)+COUNTIF($C$9:$C$32, B9)+COUNTIF($C$3:$C$8, B9)+COUNTIF($C$33:$C$52, B9)+COUNTIF($C$87:$C$87, B9)&gt;1,NOT(ISBLANK(B9)))</formula>
    </cfRule>
  </conditionalFormatting>
  <pageMargins left="0.23622047244094491" right="0.15748031496062992" top="0.35433070866141736" bottom="0.35433070866141736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zoomScaleNormal="100" zoomScaleSheetLayoutView="100" workbookViewId="0">
      <selection activeCell="B8" sqref="B8:H8"/>
    </sheetView>
  </sheetViews>
  <sheetFormatPr defaultRowHeight="12.75"/>
  <cols>
    <col min="1" max="1" width="10.28515625" customWidth="1"/>
    <col min="2" max="2" width="45.140625" customWidth="1"/>
    <col min="3" max="7" width="6.7109375" customWidth="1"/>
    <col min="8" max="8" width="10.7109375" customWidth="1"/>
  </cols>
  <sheetData>
    <row r="1" spans="1:8">
      <c r="A1" s="139"/>
      <c r="B1" s="140" t="s">
        <v>78</v>
      </c>
      <c r="C1" s="134" t="str">
        <f>Kadar.ode.!C1</f>
        <v>Институт за лечење и рехабилитацију "Нишка Бања"</v>
      </c>
      <c r="D1" s="136"/>
      <c r="E1" s="136"/>
      <c r="F1" s="136"/>
      <c r="G1" s="136"/>
      <c r="H1" s="267"/>
    </row>
    <row r="2" spans="1:8">
      <c r="A2" s="139"/>
      <c r="B2" s="140" t="s">
        <v>79</v>
      </c>
      <c r="C2" s="134" t="str">
        <f>Kadar.ode.!C2</f>
        <v>07210582</v>
      </c>
      <c r="D2" s="136"/>
      <c r="E2" s="136"/>
      <c r="F2" s="136"/>
      <c r="G2" s="136"/>
      <c r="H2" s="138"/>
    </row>
    <row r="3" spans="1:8">
      <c r="A3" s="139"/>
      <c r="B3" s="140"/>
      <c r="C3" s="134"/>
      <c r="D3" s="136"/>
      <c r="E3" s="136"/>
      <c r="F3" s="136"/>
      <c r="G3" s="136"/>
      <c r="H3" s="138"/>
    </row>
    <row r="4" spans="1:8" ht="48.75" customHeight="1">
      <c r="A4" s="139"/>
      <c r="B4" s="140" t="s">
        <v>149</v>
      </c>
      <c r="C4" s="327" t="s">
        <v>148</v>
      </c>
      <c r="D4" s="328"/>
      <c r="E4" s="328"/>
      <c r="F4" s="328"/>
      <c r="G4" s="328"/>
      <c r="H4" s="329"/>
    </row>
    <row r="5" spans="1:8" ht="14.25">
      <c r="A5" s="139"/>
      <c r="B5" s="140" t="s">
        <v>113</v>
      </c>
      <c r="C5" s="135" t="s">
        <v>205</v>
      </c>
      <c r="D5" s="137"/>
      <c r="E5" s="137"/>
      <c r="F5" s="137"/>
      <c r="G5" s="137"/>
      <c r="H5" s="138"/>
    </row>
    <row r="6" spans="1:8" ht="16.5" thickBot="1">
      <c r="A6" s="81"/>
      <c r="B6" s="81"/>
      <c r="C6" s="81"/>
      <c r="D6" s="81"/>
      <c r="E6" s="81"/>
      <c r="F6" s="81"/>
      <c r="G6" s="133"/>
      <c r="H6" s="133"/>
    </row>
    <row r="7" spans="1:8" ht="36" customHeight="1" thickTop="1">
      <c r="A7" s="170" t="s">
        <v>52</v>
      </c>
      <c r="B7" s="330" t="s">
        <v>114</v>
      </c>
      <c r="C7" s="331"/>
      <c r="D7" s="331"/>
      <c r="E7" s="331"/>
      <c r="F7" s="331"/>
      <c r="G7" s="331"/>
      <c r="H7" s="332"/>
    </row>
    <row r="8" spans="1:8" ht="13.5" thickBot="1">
      <c r="A8" s="239"/>
      <c r="B8" s="333"/>
      <c r="C8" s="334"/>
      <c r="D8" s="334"/>
      <c r="E8" s="334"/>
      <c r="F8" s="334"/>
      <c r="G8" s="334"/>
      <c r="H8" s="335"/>
    </row>
    <row r="9" spans="1:8" ht="15" thickTop="1">
      <c r="A9" s="237">
        <v>600001</v>
      </c>
      <c r="B9" s="336" t="s">
        <v>161</v>
      </c>
      <c r="C9" s="336"/>
      <c r="D9" s="336"/>
      <c r="E9" s="336"/>
      <c r="F9" s="336"/>
      <c r="G9" s="336"/>
      <c r="H9" s="336"/>
    </row>
    <row r="10" spans="1:8" ht="14.25">
      <c r="A10" s="238">
        <v>600002</v>
      </c>
      <c r="B10" s="337" t="s">
        <v>162</v>
      </c>
      <c r="C10" s="337"/>
      <c r="D10" s="337"/>
      <c r="E10" s="337"/>
      <c r="F10" s="337"/>
      <c r="G10" s="337"/>
      <c r="H10" s="337"/>
    </row>
    <row r="11" spans="1:8" ht="14.25">
      <c r="A11" s="224">
        <v>600011</v>
      </c>
      <c r="B11" s="338" t="s">
        <v>164</v>
      </c>
      <c r="C11" s="338"/>
      <c r="D11" s="338"/>
      <c r="E11" s="338"/>
      <c r="F11" s="338"/>
      <c r="G11" s="338"/>
      <c r="H11" s="338"/>
    </row>
    <row r="12" spans="1:8" ht="14.25">
      <c r="A12" s="224">
        <v>600012</v>
      </c>
      <c r="B12" s="338" t="s">
        <v>165</v>
      </c>
      <c r="C12" s="338"/>
      <c r="D12" s="338"/>
      <c r="E12" s="338"/>
      <c r="F12" s="338"/>
      <c r="G12" s="338"/>
      <c r="H12" s="338"/>
    </row>
    <row r="13" spans="1:8" ht="14.25">
      <c r="A13" s="228">
        <v>600014</v>
      </c>
      <c r="B13" s="339" t="s">
        <v>166</v>
      </c>
      <c r="C13" s="339"/>
      <c r="D13" s="339"/>
      <c r="E13" s="339"/>
      <c r="F13" s="339"/>
      <c r="G13" s="339"/>
      <c r="H13" s="339"/>
    </row>
    <row r="14" spans="1:8" ht="14.25">
      <c r="A14" s="224">
        <v>600015</v>
      </c>
      <c r="B14" s="338" t="s">
        <v>167</v>
      </c>
      <c r="C14" s="338"/>
      <c r="D14" s="338"/>
      <c r="E14" s="338"/>
      <c r="F14" s="338"/>
      <c r="G14" s="338"/>
      <c r="H14" s="338"/>
    </row>
    <row r="15" spans="1:8" ht="14.25">
      <c r="A15" s="224">
        <v>600016</v>
      </c>
      <c r="B15" s="338" t="s">
        <v>168</v>
      </c>
      <c r="C15" s="338"/>
      <c r="D15" s="338"/>
      <c r="E15" s="338"/>
      <c r="F15" s="338"/>
      <c r="G15" s="338"/>
      <c r="H15" s="338"/>
    </row>
    <row r="16" spans="1:8" ht="15" customHeight="1">
      <c r="A16" s="224">
        <v>600018</v>
      </c>
      <c r="B16" s="338" t="s">
        <v>169</v>
      </c>
      <c r="C16" s="338"/>
      <c r="D16" s="338"/>
      <c r="E16" s="338"/>
      <c r="F16" s="338"/>
      <c r="G16" s="338"/>
      <c r="H16" s="338"/>
    </row>
    <row r="17" spans="1:8" ht="14.25">
      <c r="A17" s="228">
        <v>600022</v>
      </c>
      <c r="B17" s="339" t="s">
        <v>170</v>
      </c>
      <c r="C17" s="339"/>
      <c r="D17" s="339"/>
      <c r="E17" s="339"/>
      <c r="F17" s="339"/>
      <c r="G17" s="339"/>
      <c r="H17" s="339"/>
    </row>
    <row r="18" spans="1:8" ht="14.25">
      <c r="A18" s="224">
        <v>600023</v>
      </c>
      <c r="B18" s="338" t="s">
        <v>171</v>
      </c>
      <c r="C18" s="338"/>
      <c r="D18" s="338"/>
      <c r="E18" s="338"/>
      <c r="F18" s="338"/>
      <c r="G18" s="338"/>
      <c r="H18" s="338"/>
    </row>
    <row r="19" spans="1:8" ht="14.25">
      <c r="A19" s="224">
        <v>600024</v>
      </c>
      <c r="B19" s="338" t="s">
        <v>172</v>
      </c>
      <c r="C19" s="338"/>
      <c r="D19" s="338"/>
      <c r="E19" s="338"/>
      <c r="F19" s="338"/>
      <c r="G19" s="338"/>
      <c r="H19" s="338"/>
    </row>
    <row r="20" spans="1:8" ht="14.25">
      <c r="A20" s="224">
        <v>600025</v>
      </c>
      <c r="B20" s="338" t="s">
        <v>173</v>
      </c>
      <c r="C20" s="338"/>
      <c r="D20" s="338"/>
      <c r="E20" s="338"/>
      <c r="F20" s="338"/>
      <c r="G20" s="338"/>
      <c r="H20" s="338"/>
    </row>
    <row r="21" spans="1:8" ht="14.25">
      <c r="A21" s="224">
        <v>600051</v>
      </c>
      <c r="B21" s="338" t="s">
        <v>174</v>
      </c>
      <c r="C21" s="338"/>
      <c r="D21" s="338"/>
      <c r="E21" s="338"/>
      <c r="F21" s="338"/>
      <c r="G21" s="338"/>
      <c r="H21" s="338"/>
    </row>
    <row r="22" spans="1:8" ht="14.25">
      <c r="A22" s="230">
        <v>600101</v>
      </c>
      <c r="B22" s="340" t="s">
        <v>175</v>
      </c>
      <c r="C22" s="340"/>
      <c r="D22" s="340"/>
      <c r="E22" s="340"/>
      <c r="F22" s="340"/>
      <c r="G22" s="340"/>
      <c r="H22" s="340"/>
    </row>
    <row r="23" spans="1:8" ht="14.25">
      <c r="A23" s="230">
        <v>600112</v>
      </c>
      <c r="B23" s="341" t="s">
        <v>176</v>
      </c>
      <c r="C23" s="341"/>
      <c r="D23" s="341"/>
      <c r="E23" s="341"/>
      <c r="F23" s="341"/>
      <c r="G23" s="341"/>
      <c r="H23" s="341"/>
    </row>
    <row r="24" spans="1:8" ht="14.25">
      <c r="A24" s="230">
        <v>600113</v>
      </c>
      <c r="B24" s="341" t="s">
        <v>177</v>
      </c>
      <c r="C24" s="341"/>
      <c r="D24" s="341"/>
      <c r="E24" s="341"/>
      <c r="F24" s="341"/>
      <c r="G24" s="341"/>
      <c r="H24" s="341"/>
    </row>
    <row r="25" spans="1:8" ht="14.25">
      <c r="A25" s="230">
        <v>600114</v>
      </c>
      <c r="B25" s="341" t="s">
        <v>178</v>
      </c>
      <c r="C25" s="341"/>
      <c r="D25" s="341"/>
      <c r="E25" s="341"/>
      <c r="F25" s="341"/>
      <c r="G25" s="341"/>
      <c r="H25" s="341"/>
    </row>
    <row r="26" spans="1:8" ht="15" customHeight="1">
      <c r="A26" s="224">
        <v>600115</v>
      </c>
      <c r="B26" s="338" t="s">
        <v>179</v>
      </c>
      <c r="C26" s="338"/>
      <c r="D26" s="338"/>
      <c r="E26" s="338"/>
      <c r="F26" s="338"/>
      <c r="G26" s="338"/>
      <c r="H26" s="338"/>
    </row>
    <row r="27" spans="1:8" ht="14.25">
      <c r="A27" s="224">
        <v>600116</v>
      </c>
      <c r="B27" s="338" t="s">
        <v>180</v>
      </c>
      <c r="C27" s="338"/>
      <c r="D27" s="338"/>
      <c r="E27" s="338"/>
      <c r="F27" s="338"/>
      <c r="G27" s="338"/>
      <c r="H27" s="338"/>
    </row>
    <row r="28" spans="1:8" ht="14.25">
      <c r="A28" s="224">
        <v>600117</v>
      </c>
      <c r="B28" s="342" t="s">
        <v>181</v>
      </c>
      <c r="C28" s="342"/>
      <c r="D28" s="342"/>
      <c r="E28" s="342"/>
      <c r="F28" s="342"/>
      <c r="G28" s="342"/>
      <c r="H28" s="342"/>
    </row>
    <row r="29" spans="1:8" ht="14.25">
      <c r="A29" s="224">
        <v>600120</v>
      </c>
      <c r="B29" s="342" t="s">
        <v>182</v>
      </c>
      <c r="C29" s="342"/>
      <c r="D29" s="342"/>
      <c r="E29" s="342"/>
      <c r="F29" s="342"/>
      <c r="G29" s="342"/>
      <c r="H29" s="342"/>
    </row>
    <row r="30" spans="1:8" ht="14.25">
      <c r="A30" s="224">
        <v>600122</v>
      </c>
      <c r="B30" s="342" t="s">
        <v>183</v>
      </c>
      <c r="C30" s="342"/>
      <c r="D30" s="342"/>
      <c r="E30" s="342"/>
      <c r="F30" s="342"/>
      <c r="G30" s="342"/>
      <c r="H30" s="342"/>
    </row>
    <row r="31" spans="1:8" ht="14.25">
      <c r="A31" s="224">
        <v>600124</v>
      </c>
      <c r="B31" s="342" t="s">
        <v>184</v>
      </c>
      <c r="C31" s="342"/>
      <c r="D31" s="342"/>
      <c r="E31" s="342"/>
      <c r="F31" s="342"/>
      <c r="G31" s="342"/>
      <c r="H31" s="342"/>
    </row>
    <row r="32" spans="1:8" ht="14.25">
      <c r="A32" s="224">
        <v>600331</v>
      </c>
      <c r="B32" s="338" t="s">
        <v>185</v>
      </c>
      <c r="C32" s="338"/>
      <c r="D32" s="338"/>
      <c r="E32" s="338"/>
      <c r="F32" s="338"/>
      <c r="G32" s="338"/>
      <c r="H32" s="338"/>
    </row>
    <row r="33" spans="1:8" ht="14.25">
      <c r="A33" s="224">
        <v>600348</v>
      </c>
      <c r="B33" s="338" t="s">
        <v>186</v>
      </c>
      <c r="C33" s="338"/>
      <c r="D33" s="338"/>
      <c r="E33" s="338"/>
      <c r="F33" s="338"/>
      <c r="G33" s="338"/>
      <c r="H33" s="338"/>
    </row>
    <row r="34" spans="1:8" ht="14.25">
      <c r="A34" s="224" t="s">
        <v>187</v>
      </c>
      <c r="B34" s="338" t="s">
        <v>188</v>
      </c>
      <c r="C34" s="338"/>
      <c r="D34" s="338"/>
      <c r="E34" s="338"/>
      <c r="F34" s="338"/>
      <c r="G34" s="338"/>
      <c r="H34" s="338"/>
    </row>
    <row r="35" spans="1:8" ht="14.25">
      <c r="A35" s="224" t="s">
        <v>189</v>
      </c>
      <c r="B35" s="342" t="s">
        <v>190</v>
      </c>
      <c r="C35" s="342"/>
      <c r="D35" s="342"/>
      <c r="E35" s="342"/>
      <c r="F35" s="342"/>
      <c r="G35" s="342"/>
      <c r="H35" s="342"/>
    </row>
    <row r="36" spans="1:8" ht="15" customHeight="1">
      <c r="A36" s="224" t="s">
        <v>191</v>
      </c>
      <c r="B36" s="338" t="s">
        <v>192</v>
      </c>
      <c r="C36" s="338"/>
      <c r="D36" s="338"/>
      <c r="E36" s="338"/>
      <c r="F36" s="338"/>
      <c r="G36" s="338"/>
      <c r="H36" s="338"/>
    </row>
    <row r="37" spans="1:8" ht="14.25">
      <c r="A37" s="224" t="s">
        <v>193</v>
      </c>
      <c r="B37" s="342" t="s">
        <v>194</v>
      </c>
      <c r="C37" s="342"/>
      <c r="D37" s="342"/>
      <c r="E37" s="342"/>
      <c r="F37" s="342"/>
      <c r="G37" s="342"/>
      <c r="H37" s="342"/>
    </row>
    <row r="38" spans="1:8" ht="29.25" customHeight="1">
      <c r="A38" s="230" t="s">
        <v>195</v>
      </c>
      <c r="B38" s="338" t="s">
        <v>196</v>
      </c>
      <c r="C38" s="338"/>
      <c r="D38" s="338"/>
      <c r="E38" s="338"/>
      <c r="F38" s="338"/>
      <c r="G38" s="338"/>
      <c r="H38" s="338"/>
    </row>
    <row r="39" spans="1:8" ht="15" customHeight="1">
      <c r="A39" s="230" t="s">
        <v>197</v>
      </c>
      <c r="B39" s="338" t="s">
        <v>206</v>
      </c>
      <c r="C39" s="338"/>
      <c r="D39" s="338"/>
      <c r="E39" s="338"/>
      <c r="F39" s="338"/>
      <c r="G39" s="338"/>
      <c r="H39" s="338"/>
    </row>
    <row r="40" spans="1:8" ht="14.25">
      <c r="A40" s="224" t="s">
        <v>199</v>
      </c>
      <c r="B40" s="338" t="s">
        <v>200</v>
      </c>
      <c r="C40" s="338"/>
      <c r="D40" s="338"/>
      <c r="E40" s="338"/>
      <c r="F40" s="338"/>
      <c r="G40" s="338"/>
      <c r="H40" s="338"/>
    </row>
    <row r="41" spans="1:8" ht="29.25" customHeight="1">
      <c r="A41" s="224" t="s">
        <v>201</v>
      </c>
      <c r="B41" s="338" t="s">
        <v>202</v>
      </c>
      <c r="C41" s="338"/>
      <c r="D41" s="338"/>
      <c r="E41" s="338"/>
      <c r="F41" s="338"/>
      <c r="G41" s="338"/>
      <c r="H41" s="338"/>
    </row>
    <row r="42" spans="1:8" ht="14.25">
      <c r="A42" s="238" t="s">
        <v>207</v>
      </c>
      <c r="B42" s="337" t="s">
        <v>209</v>
      </c>
      <c r="C42" s="337"/>
      <c r="D42" s="337"/>
      <c r="E42" s="337"/>
      <c r="F42" s="337"/>
      <c r="G42" s="337"/>
      <c r="H42" s="337"/>
    </row>
    <row r="43" spans="1:8" ht="14.25">
      <c r="A43" s="238" t="s">
        <v>208</v>
      </c>
      <c r="B43" s="337" t="s">
        <v>210</v>
      </c>
      <c r="C43" s="337"/>
      <c r="D43" s="337"/>
      <c r="E43" s="337"/>
      <c r="F43" s="337"/>
      <c r="G43" s="337"/>
      <c r="H43" s="337"/>
    </row>
    <row r="44" spans="1:8" ht="14.25">
      <c r="A44" s="236" t="s">
        <v>203</v>
      </c>
      <c r="B44" s="343" t="s">
        <v>204</v>
      </c>
      <c r="C44" s="343"/>
      <c r="D44" s="343"/>
      <c r="E44" s="343"/>
      <c r="F44" s="343"/>
      <c r="G44" s="343"/>
      <c r="H44" s="343"/>
    </row>
    <row r="45" spans="1:8" ht="12.75" customHeight="1">
      <c r="A45" s="143"/>
      <c r="B45" s="143"/>
    </row>
    <row r="46" spans="1:8" ht="12.75" customHeight="1">
      <c r="A46" s="143"/>
      <c r="B46" s="143"/>
    </row>
    <row r="47" spans="1:8" ht="14.25">
      <c r="A47" s="133"/>
      <c r="B47" s="77"/>
      <c r="C47" s="77"/>
      <c r="D47" s="77"/>
      <c r="E47" s="125"/>
      <c r="F47" s="125"/>
      <c r="G47" s="142"/>
      <c r="H47" s="125"/>
    </row>
  </sheetData>
  <mergeCells count="39">
    <mergeCell ref="B36:H36"/>
    <mergeCell ref="B37:H37"/>
    <mergeCell ref="B38:H38"/>
    <mergeCell ref="B44:H44"/>
    <mergeCell ref="B39:H39"/>
    <mergeCell ref="B40:H40"/>
    <mergeCell ref="B41:H41"/>
    <mergeCell ref="B42:H42"/>
    <mergeCell ref="B43:H43"/>
    <mergeCell ref="B31:H31"/>
    <mergeCell ref="B32:H32"/>
    <mergeCell ref="B33:H33"/>
    <mergeCell ref="B34:H34"/>
    <mergeCell ref="B35:H35"/>
    <mergeCell ref="B26:H26"/>
    <mergeCell ref="B27:H27"/>
    <mergeCell ref="B28:H28"/>
    <mergeCell ref="B29:H29"/>
    <mergeCell ref="B30:H30"/>
    <mergeCell ref="B21:H21"/>
    <mergeCell ref="B22:H22"/>
    <mergeCell ref="B23:H23"/>
    <mergeCell ref="B24:H24"/>
    <mergeCell ref="B25:H25"/>
    <mergeCell ref="B16:H16"/>
    <mergeCell ref="B18:H18"/>
    <mergeCell ref="B17:H17"/>
    <mergeCell ref="B19:H19"/>
    <mergeCell ref="B20:H20"/>
    <mergeCell ref="B11:H11"/>
    <mergeCell ref="B12:H12"/>
    <mergeCell ref="B13:H13"/>
    <mergeCell ref="B14:H14"/>
    <mergeCell ref="B15:H15"/>
    <mergeCell ref="C4:H4"/>
    <mergeCell ref="B7:H7"/>
    <mergeCell ref="B8:H8"/>
    <mergeCell ref="B9:H9"/>
    <mergeCell ref="B10:H10"/>
  </mergeCells>
  <conditionalFormatting sqref="A32:A34 A44">
    <cfRule type="expression" dxfId="2" priority="5" stopIfTrue="1">
      <formula>AND(COUNTIF($C$97:$C$65505, A32)+COUNTIF($C$56:$C$95, A32)+COUNTIF($C$45:$C$54, A32)+COUNTIF($C$33:$C$44, A32)+COUNTIF(#REF!, A32)+COUNTIF($C$9:$C$29, A32)+COUNTIF($C$3:$C$8, A32)+COUNTIF($C$30:$C$32, A32)+COUNTIF(#REF!, A32)&gt;1,NOT(ISBLANK(A32)))</formula>
    </cfRule>
  </conditionalFormatting>
  <conditionalFormatting sqref="A35:A41">
    <cfRule type="expression" dxfId="1" priority="6" stopIfTrue="1">
      <formula>AND(COUNTIF($B$73:$B$65505, A35)+COUNTIF($B$45:$B$71, A35)+COUNTIF(#REF!, A35)+COUNTIF($B$33:$B$41, A35)+COUNTIF(#REF!, A35)+COUNTIF($B$9:$B$29, A35)+COUNTIF($B$3:$B$8, A35)+COUNTIF($B$30:$B$32, A35)+COUNTIF($B$42:$B$42, A35)&gt;1,NOT(ISBLANK(A35)))</formula>
    </cfRule>
  </conditionalFormatting>
  <conditionalFormatting sqref="A11:A31">
    <cfRule type="expression" dxfId="0" priority="7" stopIfTrue="1">
      <formula>AND(COUNTIF($C$115:$C$65505, A11)+COUNTIF($C$74:$C$113, A11)+COUNTIF($C$63:$C$72, A11)+COUNTIF($C$45:$C$55, A11)+COUNTIF(#REF!, A11)+COUNTIF($C$9:$C$32, A11)+COUNTIF($C$3:$C$8, A11)+COUNTIF($C$33:$C$44, A11)+COUNTIF($C$60:$C$60, A11)&gt;1,NOT(ISBLANK(A11)))</formula>
    </cfRule>
  </conditionalFormatting>
  <pageMargins left="0.31496062992125984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view="pageBreakPreview" zoomScaleNormal="100" zoomScaleSheetLayoutView="100" workbookViewId="0">
      <selection activeCell="AJ9" sqref="AJ9"/>
    </sheetView>
  </sheetViews>
  <sheetFormatPr defaultRowHeight="15.75"/>
  <cols>
    <col min="1" max="1" width="21.42578125" style="5" customWidth="1"/>
    <col min="2" max="2" width="5.7109375" style="5" customWidth="1"/>
    <col min="3" max="3" width="7.140625" style="5" customWidth="1"/>
    <col min="4" max="11" width="4" style="5" customWidth="1"/>
    <col min="12" max="14" width="4" style="7" customWidth="1"/>
    <col min="15" max="15" width="4" style="20" customWidth="1"/>
    <col min="16" max="17" width="4" style="5" customWidth="1"/>
    <col min="18" max="19" width="4" style="7" customWidth="1"/>
    <col min="20" max="20" width="4" style="20" customWidth="1"/>
    <col min="21" max="22" width="4" style="5" customWidth="1"/>
    <col min="23" max="23" width="4" style="8" customWidth="1"/>
    <col min="24" max="30" width="4" style="5" customWidth="1"/>
    <col min="31" max="31" width="4.140625" style="5" customWidth="1"/>
    <col min="32" max="32" width="4" style="5" customWidth="1"/>
    <col min="33" max="16384" width="9.140625" style="5"/>
  </cols>
  <sheetData>
    <row r="1" spans="1:32" ht="15.75" customHeight="1">
      <c r="A1" s="82"/>
      <c r="B1" s="83" t="s">
        <v>78</v>
      </c>
      <c r="C1" s="119" t="s">
        <v>157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</row>
    <row r="2" spans="1:32" ht="15.75" customHeight="1">
      <c r="A2" s="82"/>
      <c r="B2" s="83" t="s">
        <v>79</v>
      </c>
      <c r="C2" s="273" t="s">
        <v>158</v>
      </c>
      <c r="D2" s="274"/>
      <c r="E2" s="274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1"/>
    </row>
    <row r="3" spans="1:32">
      <c r="A3" s="82"/>
      <c r="B3" s="83" t="s">
        <v>80</v>
      </c>
      <c r="C3" s="119" t="s">
        <v>215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</row>
    <row r="4" spans="1:32">
      <c r="A4" s="82"/>
      <c r="B4" s="83" t="s">
        <v>139</v>
      </c>
      <c r="C4" s="85" t="s">
        <v>118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7"/>
    </row>
    <row r="5" spans="1:32" ht="12.75" customHeight="1">
      <c r="A5" s="35"/>
      <c r="C5" s="34"/>
      <c r="D5" s="18"/>
      <c r="E5" s="18"/>
      <c r="F5" s="18"/>
      <c r="G5" s="18"/>
      <c r="H5" s="18"/>
      <c r="I5" s="18"/>
      <c r="J5" s="18"/>
    </row>
    <row r="6" spans="1:32" s="32" customFormat="1" ht="34.5" customHeight="1">
      <c r="A6" s="275" t="s">
        <v>40</v>
      </c>
      <c r="B6" s="272" t="s">
        <v>211</v>
      </c>
      <c r="C6" s="272" t="s">
        <v>212</v>
      </c>
      <c r="D6" s="272" t="s">
        <v>213</v>
      </c>
      <c r="E6" s="271" t="s">
        <v>41</v>
      </c>
      <c r="F6" s="271"/>
      <c r="G6" s="271"/>
      <c r="H6" s="271"/>
      <c r="I6" s="275" t="s">
        <v>88</v>
      </c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1" t="s">
        <v>85</v>
      </c>
      <c r="AE6" s="271"/>
      <c r="AF6" s="271"/>
    </row>
    <row r="7" spans="1:32" s="18" customFormat="1" ht="47.25" customHeight="1">
      <c r="A7" s="275"/>
      <c r="B7" s="272"/>
      <c r="C7" s="272"/>
      <c r="D7" s="272"/>
      <c r="E7" s="272" t="s">
        <v>53</v>
      </c>
      <c r="F7" s="272" t="s">
        <v>11</v>
      </c>
      <c r="G7" s="272" t="s">
        <v>12</v>
      </c>
      <c r="H7" s="277" t="s">
        <v>2</v>
      </c>
      <c r="I7" s="272" t="s">
        <v>94</v>
      </c>
      <c r="J7" s="272" t="s">
        <v>81</v>
      </c>
      <c r="K7" s="272" t="s">
        <v>82</v>
      </c>
      <c r="L7" s="276" t="s">
        <v>54</v>
      </c>
      <c r="M7" s="276"/>
      <c r="N7" s="276"/>
      <c r="O7" s="276"/>
      <c r="P7" s="276"/>
      <c r="Q7" s="272" t="s">
        <v>55</v>
      </c>
      <c r="R7" s="272" t="s">
        <v>83</v>
      </c>
      <c r="S7" s="271" t="s">
        <v>56</v>
      </c>
      <c r="T7" s="271"/>
      <c r="U7" s="271"/>
      <c r="V7" s="271"/>
      <c r="W7" s="271"/>
      <c r="X7" s="271"/>
      <c r="Y7" s="272" t="s">
        <v>57</v>
      </c>
      <c r="Z7" s="272" t="s">
        <v>69</v>
      </c>
      <c r="AA7" s="272" t="s">
        <v>58</v>
      </c>
      <c r="AB7" s="272" t="s">
        <v>42</v>
      </c>
      <c r="AC7" s="272" t="s">
        <v>59</v>
      </c>
      <c r="AD7" s="271"/>
      <c r="AE7" s="271"/>
      <c r="AF7" s="271"/>
    </row>
    <row r="8" spans="1:32" s="18" customFormat="1" ht="87" customHeight="1">
      <c r="A8" s="275"/>
      <c r="B8" s="272"/>
      <c r="C8" s="272"/>
      <c r="D8" s="272"/>
      <c r="E8" s="272"/>
      <c r="F8" s="272"/>
      <c r="G8" s="272"/>
      <c r="H8" s="277"/>
      <c r="I8" s="272"/>
      <c r="J8" s="272"/>
      <c r="K8" s="272"/>
      <c r="L8" s="172" t="s">
        <v>53</v>
      </c>
      <c r="M8" s="172" t="s">
        <v>11</v>
      </c>
      <c r="N8" s="172" t="s">
        <v>12</v>
      </c>
      <c r="O8" s="172" t="s">
        <v>42</v>
      </c>
      <c r="P8" s="173" t="s">
        <v>95</v>
      </c>
      <c r="Q8" s="272"/>
      <c r="R8" s="272"/>
      <c r="S8" s="172" t="s">
        <v>13</v>
      </c>
      <c r="T8" s="172" t="s">
        <v>11</v>
      </c>
      <c r="U8" s="172" t="s">
        <v>60</v>
      </c>
      <c r="V8" s="173" t="s">
        <v>61</v>
      </c>
      <c r="W8" s="173" t="s">
        <v>62</v>
      </c>
      <c r="X8" s="173" t="s">
        <v>84</v>
      </c>
      <c r="Y8" s="272"/>
      <c r="Z8" s="272"/>
      <c r="AA8" s="272"/>
      <c r="AB8" s="272"/>
      <c r="AC8" s="272"/>
      <c r="AD8" s="172" t="s">
        <v>14</v>
      </c>
      <c r="AE8" s="172" t="s">
        <v>15</v>
      </c>
      <c r="AF8" s="172" t="s">
        <v>16</v>
      </c>
    </row>
    <row r="9" spans="1:32" s="21" customFormat="1" ht="24">
      <c r="A9" s="36" t="s">
        <v>156</v>
      </c>
      <c r="B9" s="176">
        <f>'Kapaciteti i korišćenje'!E8</f>
        <v>5263</v>
      </c>
      <c r="C9" s="176">
        <f>'Kapaciteti i korišćenje'!G8</f>
        <v>101171</v>
      </c>
      <c r="D9" s="51">
        <f>C9/H9/3.65</f>
        <v>79.194520547945203</v>
      </c>
      <c r="E9" s="37">
        <v>330</v>
      </c>
      <c r="F9" s="37">
        <v>20</v>
      </c>
      <c r="G9" s="38"/>
      <c r="H9" s="44">
        <f>SUM(E9:G9)</f>
        <v>350</v>
      </c>
      <c r="I9" s="177">
        <v>27</v>
      </c>
      <c r="J9" s="177">
        <v>5</v>
      </c>
      <c r="K9" s="177">
        <v>20</v>
      </c>
      <c r="L9" s="245">
        <v>15</v>
      </c>
      <c r="M9" s="245">
        <v>2</v>
      </c>
      <c r="N9" s="38"/>
      <c r="O9" s="38"/>
      <c r="P9" s="41">
        <f>SUM(L9:O9)</f>
        <v>17</v>
      </c>
      <c r="Q9" s="50">
        <f>I9-P9</f>
        <v>10</v>
      </c>
      <c r="R9" s="177">
        <v>0</v>
      </c>
      <c r="S9" s="244">
        <v>15</v>
      </c>
      <c r="T9" s="38">
        <v>6</v>
      </c>
      <c r="U9" s="38"/>
      <c r="V9" s="38"/>
      <c r="W9" s="38"/>
      <c r="X9" s="41">
        <f>SUM(S9:W9)</f>
        <v>21</v>
      </c>
      <c r="Y9" s="50">
        <f>R9-X9</f>
        <v>-21</v>
      </c>
      <c r="Z9" s="177"/>
      <c r="AA9" s="37"/>
      <c r="AB9" s="37"/>
      <c r="AC9" s="178">
        <f t="shared" ref="AC9:AC25" si="0">Z9-(AA9+AB9)</f>
        <v>0</v>
      </c>
      <c r="AD9" s="177"/>
      <c r="AE9" s="177"/>
      <c r="AF9" s="177"/>
    </row>
    <row r="10" spans="1:32" s="21" customFormat="1">
      <c r="A10" s="36"/>
      <c r="B10" s="36"/>
      <c r="C10" s="36"/>
      <c r="D10" s="36" t="e">
        <f t="shared" ref="D10:D24" si="1">C10/H10/3.65</f>
        <v>#DIV/0!</v>
      </c>
      <c r="E10" s="37"/>
      <c r="F10" s="37"/>
      <c r="G10" s="37"/>
      <c r="H10" s="44">
        <f t="shared" ref="H10:H25" si="2">SUM(E10:G10)</f>
        <v>0</v>
      </c>
      <c r="I10" s="39"/>
      <c r="J10" s="39"/>
      <c r="K10" s="39"/>
      <c r="L10" s="38"/>
      <c r="M10" s="38"/>
      <c r="N10" s="38"/>
      <c r="O10" s="38"/>
      <c r="P10" s="41">
        <f t="shared" ref="P10:P25" si="3">SUM(L10:O10)</f>
        <v>0</v>
      </c>
      <c r="Q10" s="109">
        <f t="shared" ref="Q10:Q24" si="4">I10-P10</f>
        <v>0</v>
      </c>
      <c r="R10" s="39"/>
      <c r="S10" s="40"/>
      <c r="T10" s="38"/>
      <c r="U10" s="38"/>
      <c r="V10" s="38"/>
      <c r="W10" s="38"/>
      <c r="X10" s="41">
        <f t="shared" ref="X10:X25" si="5">SUM(S10:W10)</f>
        <v>0</v>
      </c>
      <c r="Y10" s="109">
        <f t="shared" ref="Y10:Y25" si="6">R10-X10</f>
        <v>0</v>
      </c>
      <c r="Z10" s="39"/>
      <c r="AA10" s="37"/>
      <c r="AB10" s="37"/>
      <c r="AC10" s="110">
        <f t="shared" si="0"/>
        <v>0</v>
      </c>
      <c r="AD10" s="39"/>
      <c r="AE10" s="39"/>
      <c r="AF10" s="39"/>
    </row>
    <row r="11" spans="1:32" s="21" customFormat="1">
      <c r="A11" s="36"/>
      <c r="B11" s="36"/>
      <c r="C11" s="36"/>
      <c r="D11" s="36" t="e">
        <f t="shared" si="1"/>
        <v>#DIV/0!</v>
      </c>
      <c r="E11" s="37"/>
      <c r="F11" s="37"/>
      <c r="G11" s="37"/>
      <c r="H11" s="44">
        <f t="shared" si="2"/>
        <v>0</v>
      </c>
      <c r="I11" s="39"/>
      <c r="J11" s="39"/>
      <c r="K11" s="39"/>
      <c r="L11" s="38"/>
      <c r="M11" s="38"/>
      <c r="N11" s="38"/>
      <c r="O11" s="38"/>
      <c r="P11" s="41">
        <f t="shared" si="3"/>
        <v>0</v>
      </c>
      <c r="Q11" s="109">
        <f t="shared" si="4"/>
        <v>0</v>
      </c>
      <c r="R11" s="39"/>
      <c r="S11" s="40"/>
      <c r="T11" s="38"/>
      <c r="U11" s="38"/>
      <c r="V11" s="38"/>
      <c r="W11" s="38"/>
      <c r="X11" s="41">
        <f t="shared" si="5"/>
        <v>0</v>
      </c>
      <c r="Y11" s="109">
        <f t="shared" si="6"/>
        <v>0</v>
      </c>
      <c r="Z11" s="39"/>
      <c r="AA11" s="37"/>
      <c r="AB11" s="37"/>
      <c r="AC11" s="110">
        <f t="shared" si="0"/>
        <v>0</v>
      </c>
      <c r="AD11" s="39"/>
      <c r="AE11" s="39"/>
      <c r="AF11" s="39"/>
    </row>
    <row r="12" spans="1:32" s="21" customFormat="1">
      <c r="A12" s="36"/>
      <c r="B12" s="36"/>
      <c r="C12" s="36"/>
      <c r="D12" s="36" t="e">
        <f t="shared" si="1"/>
        <v>#DIV/0!</v>
      </c>
      <c r="E12" s="37"/>
      <c r="F12" s="37"/>
      <c r="G12" s="37"/>
      <c r="H12" s="44">
        <f t="shared" si="2"/>
        <v>0</v>
      </c>
      <c r="I12" s="39"/>
      <c r="J12" s="39"/>
      <c r="K12" s="39"/>
      <c r="L12" s="38"/>
      <c r="M12" s="38"/>
      <c r="N12" s="38"/>
      <c r="O12" s="38"/>
      <c r="P12" s="41">
        <f t="shared" si="3"/>
        <v>0</v>
      </c>
      <c r="Q12" s="109">
        <f t="shared" si="4"/>
        <v>0</v>
      </c>
      <c r="R12" s="39"/>
      <c r="S12" s="40"/>
      <c r="T12" s="38"/>
      <c r="U12" s="38"/>
      <c r="V12" s="38"/>
      <c r="W12" s="38"/>
      <c r="X12" s="41">
        <f t="shared" si="5"/>
        <v>0</v>
      </c>
      <c r="Y12" s="109">
        <f t="shared" si="6"/>
        <v>0</v>
      </c>
      <c r="Z12" s="39"/>
      <c r="AA12" s="37"/>
      <c r="AB12" s="37"/>
      <c r="AC12" s="110">
        <f t="shared" si="0"/>
        <v>0</v>
      </c>
      <c r="AD12" s="39"/>
      <c r="AE12" s="39"/>
      <c r="AF12" s="39"/>
    </row>
    <row r="13" spans="1:32" s="21" customFormat="1">
      <c r="A13" s="36"/>
      <c r="B13" s="36"/>
      <c r="C13" s="36"/>
      <c r="D13" s="36" t="e">
        <f t="shared" si="1"/>
        <v>#DIV/0!</v>
      </c>
      <c r="E13" s="37"/>
      <c r="F13" s="37"/>
      <c r="G13" s="37"/>
      <c r="H13" s="44">
        <f t="shared" si="2"/>
        <v>0</v>
      </c>
      <c r="I13" s="39"/>
      <c r="J13" s="39"/>
      <c r="K13" s="39"/>
      <c r="L13" s="38"/>
      <c r="M13" s="38"/>
      <c r="N13" s="38"/>
      <c r="O13" s="38"/>
      <c r="P13" s="41">
        <f t="shared" si="3"/>
        <v>0</v>
      </c>
      <c r="Q13" s="109">
        <f t="shared" si="4"/>
        <v>0</v>
      </c>
      <c r="R13" s="39"/>
      <c r="S13" s="40"/>
      <c r="T13" s="38"/>
      <c r="U13" s="38"/>
      <c r="V13" s="38"/>
      <c r="W13" s="38"/>
      <c r="X13" s="41">
        <f t="shared" si="5"/>
        <v>0</v>
      </c>
      <c r="Y13" s="109">
        <f t="shared" si="6"/>
        <v>0</v>
      </c>
      <c r="Z13" s="39"/>
      <c r="AA13" s="37"/>
      <c r="AB13" s="37"/>
      <c r="AC13" s="110">
        <f t="shared" si="0"/>
        <v>0</v>
      </c>
      <c r="AD13" s="39"/>
      <c r="AE13" s="39"/>
      <c r="AF13" s="39"/>
    </row>
    <row r="14" spans="1:32" s="21" customFormat="1">
      <c r="A14" s="36"/>
      <c r="B14" s="36"/>
      <c r="C14" s="36"/>
      <c r="D14" s="36" t="e">
        <f t="shared" si="1"/>
        <v>#DIV/0!</v>
      </c>
      <c r="E14" s="37"/>
      <c r="F14" s="37"/>
      <c r="G14" s="37"/>
      <c r="H14" s="44">
        <f t="shared" si="2"/>
        <v>0</v>
      </c>
      <c r="I14" s="39"/>
      <c r="J14" s="39"/>
      <c r="K14" s="39"/>
      <c r="L14" s="38"/>
      <c r="M14" s="38"/>
      <c r="N14" s="38"/>
      <c r="O14" s="38"/>
      <c r="P14" s="41">
        <f t="shared" si="3"/>
        <v>0</v>
      </c>
      <c r="Q14" s="109">
        <f t="shared" si="4"/>
        <v>0</v>
      </c>
      <c r="R14" s="39"/>
      <c r="S14" s="40"/>
      <c r="T14" s="38"/>
      <c r="U14" s="38"/>
      <c r="V14" s="38"/>
      <c r="W14" s="38"/>
      <c r="X14" s="41">
        <f t="shared" si="5"/>
        <v>0</v>
      </c>
      <c r="Y14" s="109">
        <f t="shared" si="6"/>
        <v>0</v>
      </c>
      <c r="Z14" s="39"/>
      <c r="AA14" s="37"/>
      <c r="AB14" s="37"/>
      <c r="AC14" s="110">
        <f t="shared" si="0"/>
        <v>0</v>
      </c>
      <c r="AD14" s="39"/>
      <c r="AE14" s="39"/>
      <c r="AF14" s="39"/>
    </row>
    <row r="15" spans="1:32" s="21" customFormat="1">
      <c r="A15" s="36"/>
      <c r="B15" s="36"/>
      <c r="C15" s="36"/>
      <c r="D15" s="36" t="e">
        <f t="shared" si="1"/>
        <v>#DIV/0!</v>
      </c>
      <c r="E15" s="37"/>
      <c r="F15" s="37"/>
      <c r="G15" s="37"/>
      <c r="H15" s="44">
        <f t="shared" si="2"/>
        <v>0</v>
      </c>
      <c r="I15" s="39"/>
      <c r="J15" s="39"/>
      <c r="K15" s="39"/>
      <c r="L15" s="38"/>
      <c r="M15" s="38"/>
      <c r="N15" s="38"/>
      <c r="O15" s="38"/>
      <c r="P15" s="41">
        <f t="shared" si="3"/>
        <v>0</v>
      </c>
      <c r="Q15" s="109">
        <f t="shared" si="4"/>
        <v>0</v>
      </c>
      <c r="R15" s="39"/>
      <c r="S15" s="40"/>
      <c r="T15" s="38"/>
      <c r="U15" s="38"/>
      <c r="V15" s="38"/>
      <c r="W15" s="38"/>
      <c r="X15" s="41">
        <f t="shared" si="5"/>
        <v>0</v>
      </c>
      <c r="Y15" s="109">
        <f t="shared" si="6"/>
        <v>0</v>
      </c>
      <c r="Z15" s="39"/>
      <c r="AA15" s="37"/>
      <c r="AB15" s="37"/>
      <c r="AC15" s="110">
        <f t="shared" si="0"/>
        <v>0</v>
      </c>
      <c r="AD15" s="39"/>
      <c r="AE15" s="39"/>
      <c r="AF15" s="39"/>
    </row>
    <row r="16" spans="1:32" s="21" customFormat="1">
      <c r="A16" s="36"/>
      <c r="B16" s="36"/>
      <c r="C16" s="36"/>
      <c r="D16" s="36" t="e">
        <f t="shared" si="1"/>
        <v>#DIV/0!</v>
      </c>
      <c r="E16" s="37"/>
      <c r="F16" s="37"/>
      <c r="G16" s="37"/>
      <c r="H16" s="44">
        <f t="shared" si="2"/>
        <v>0</v>
      </c>
      <c r="I16" s="39"/>
      <c r="J16" s="39"/>
      <c r="K16" s="39"/>
      <c r="L16" s="38"/>
      <c r="M16" s="38"/>
      <c r="N16" s="38"/>
      <c r="O16" s="38"/>
      <c r="P16" s="41">
        <f t="shared" si="3"/>
        <v>0</v>
      </c>
      <c r="Q16" s="109">
        <f t="shared" si="4"/>
        <v>0</v>
      </c>
      <c r="R16" s="39"/>
      <c r="S16" s="40"/>
      <c r="T16" s="38"/>
      <c r="U16" s="38"/>
      <c r="V16" s="38"/>
      <c r="W16" s="38"/>
      <c r="X16" s="41">
        <f t="shared" si="5"/>
        <v>0</v>
      </c>
      <c r="Y16" s="109">
        <f t="shared" si="6"/>
        <v>0</v>
      </c>
      <c r="Z16" s="39"/>
      <c r="AA16" s="37"/>
      <c r="AB16" s="37"/>
      <c r="AC16" s="110">
        <f t="shared" si="0"/>
        <v>0</v>
      </c>
      <c r="AD16" s="39"/>
      <c r="AE16" s="39"/>
      <c r="AF16" s="39"/>
    </row>
    <row r="17" spans="1:32" s="21" customFormat="1">
      <c r="A17" s="36"/>
      <c r="B17" s="36"/>
      <c r="C17" s="36"/>
      <c r="D17" s="36" t="e">
        <f t="shared" si="1"/>
        <v>#DIV/0!</v>
      </c>
      <c r="E17" s="37"/>
      <c r="F17" s="37"/>
      <c r="G17" s="37"/>
      <c r="H17" s="44">
        <f t="shared" si="2"/>
        <v>0</v>
      </c>
      <c r="I17" s="39"/>
      <c r="J17" s="39"/>
      <c r="K17" s="39"/>
      <c r="L17" s="38"/>
      <c r="M17" s="38"/>
      <c r="N17" s="38"/>
      <c r="O17" s="38"/>
      <c r="P17" s="41">
        <f t="shared" si="3"/>
        <v>0</v>
      </c>
      <c r="Q17" s="109">
        <f t="shared" si="4"/>
        <v>0</v>
      </c>
      <c r="R17" s="39"/>
      <c r="S17" s="40"/>
      <c r="T17" s="38"/>
      <c r="U17" s="38"/>
      <c r="V17" s="38"/>
      <c r="W17" s="38"/>
      <c r="X17" s="41">
        <f t="shared" si="5"/>
        <v>0</v>
      </c>
      <c r="Y17" s="109">
        <f t="shared" si="6"/>
        <v>0</v>
      </c>
      <c r="Z17" s="39"/>
      <c r="AA17" s="37"/>
      <c r="AB17" s="37"/>
      <c r="AC17" s="110">
        <f t="shared" si="0"/>
        <v>0</v>
      </c>
      <c r="AD17" s="39"/>
      <c r="AE17" s="39"/>
      <c r="AF17" s="39"/>
    </row>
    <row r="18" spans="1:32" s="21" customFormat="1">
      <c r="A18" s="36"/>
      <c r="B18" s="36"/>
      <c r="C18" s="36"/>
      <c r="D18" s="36" t="e">
        <f t="shared" si="1"/>
        <v>#DIV/0!</v>
      </c>
      <c r="E18" s="37"/>
      <c r="F18" s="37"/>
      <c r="G18" s="37"/>
      <c r="H18" s="44">
        <f t="shared" si="2"/>
        <v>0</v>
      </c>
      <c r="I18" s="39"/>
      <c r="J18" s="39"/>
      <c r="K18" s="39"/>
      <c r="L18" s="38"/>
      <c r="M18" s="38"/>
      <c r="N18" s="38"/>
      <c r="O18" s="38"/>
      <c r="P18" s="41">
        <f t="shared" si="3"/>
        <v>0</v>
      </c>
      <c r="Q18" s="109">
        <f t="shared" si="4"/>
        <v>0</v>
      </c>
      <c r="R18" s="39"/>
      <c r="S18" s="40"/>
      <c r="T18" s="38"/>
      <c r="U18" s="38"/>
      <c r="V18" s="38"/>
      <c r="W18" s="38"/>
      <c r="X18" s="41">
        <f t="shared" si="5"/>
        <v>0</v>
      </c>
      <c r="Y18" s="109">
        <f t="shared" si="6"/>
        <v>0</v>
      </c>
      <c r="Z18" s="39"/>
      <c r="AA18" s="37"/>
      <c r="AB18" s="37"/>
      <c r="AC18" s="110">
        <f t="shared" si="0"/>
        <v>0</v>
      </c>
      <c r="AD18" s="39"/>
      <c r="AE18" s="39"/>
      <c r="AF18" s="39"/>
    </row>
    <row r="19" spans="1:32" s="21" customFormat="1">
      <c r="A19" s="36"/>
      <c r="B19" s="36"/>
      <c r="C19" s="36"/>
      <c r="D19" s="36" t="e">
        <f t="shared" si="1"/>
        <v>#DIV/0!</v>
      </c>
      <c r="E19" s="37"/>
      <c r="F19" s="37"/>
      <c r="G19" s="37"/>
      <c r="H19" s="44">
        <f t="shared" si="2"/>
        <v>0</v>
      </c>
      <c r="I19" s="39"/>
      <c r="J19" s="39"/>
      <c r="K19" s="39"/>
      <c r="L19" s="38"/>
      <c r="M19" s="38"/>
      <c r="N19" s="38"/>
      <c r="O19" s="38"/>
      <c r="P19" s="41">
        <f t="shared" si="3"/>
        <v>0</v>
      </c>
      <c r="Q19" s="109">
        <f t="shared" si="4"/>
        <v>0</v>
      </c>
      <c r="R19" s="39"/>
      <c r="S19" s="40"/>
      <c r="T19" s="38"/>
      <c r="U19" s="38"/>
      <c r="V19" s="38"/>
      <c r="W19" s="38"/>
      <c r="X19" s="41">
        <f t="shared" si="5"/>
        <v>0</v>
      </c>
      <c r="Y19" s="109">
        <f t="shared" si="6"/>
        <v>0</v>
      </c>
      <c r="Z19" s="39"/>
      <c r="AA19" s="37"/>
      <c r="AB19" s="37"/>
      <c r="AC19" s="110">
        <f t="shared" si="0"/>
        <v>0</v>
      </c>
      <c r="AD19" s="39"/>
      <c r="AE19" s="39"/>
      <c r="AF19" s="39"/>
    </row>
    <row r="20" spans="1:32" s="21" customFormat="1">
      <c r="A20" s="36"/>
      <c r="B20" s="36"/>
      <c r="C20" s="36"/>
      <c r="D20" s="36" t="e">
        <f t="shared" si="1"/>
        <v>#DIV/0!</v>
      </c>
      <c r="E20" s="37"/>
      <c r="F20" s="37"/>
      <c r="G20" s="37"/>
      <c r="H20" s="44">
        <f t="shared" si="2"/>
        <v>0</v>
      </c>
      <c r="I20" s="39"/>
      <c r="J20" s="39"/>
      <c r="K20" s="39"/>
      <c r="L20" s="38"/>
      <c r="M20" s="38"/>
      <c r="N20" s="38"/>
      <c r="O20" s="38"/>
      <c r="P20" s="41">
        <f t="shared" si="3"/>
        <v>0</v>
      </c>
      <c r="Q20" s="109">
        <f t="shared" si="4"/>
        <v>0</v>
      </c>
      <c r="R20" s="39"/>
      <c r="S20" s="40"/>
      <c r="T20" s="38"/>
      <c r="U20" s="38"/>
      <c r="V20" s="38"/>
      <c r="W20" s="38"/>
      <c r="X20" s="41">
        <f t="shared" si="5"/>
        <v>0</v>
      </c>
      <c r="Y20" s="109">
        <f t="shared" si="6"/>
        <v>0</v>
      </c>
      <c r="Z20" s="39"/>
      <c r="AA20" s="37"/>
      <c r="AB20" s="37"/>
      <c r="AC20" s="110">
        <f t="shared" si="0"/>
        <v>0</v>
      </c>
      <c r="AD20" s="39"/>
      <c r="AE20" s="39"/>
      <c r="AF20" s="39"/>
    </row>
    <row r="21" spans="1:32" s="21" customFormat="1">
      <c r="A21" s="36"/>
      <c r="B21" s="36"/>
      <c r="C21" s="36"/>
      <c r="D21" s="36" t="e">
        <f t="shared" si="1"/>
        <v>#DIV/0!</v>
      </c>
      <c r="E21" s="37"/>
      <c r="F21" s="37"/>
      <c r="G21" s="37"/>
      <c r="H21" s="44">
        <f t="shared" si="2"/>
        <v>0</v>
      </c>
      <c r="I21" s="39"/>
      <c r="J21" s="39"/>
      <c r="K21" s="39"/>
      <c r="L21" s="38"/>
      <c r="M21" s="38"/>
      <c r="N21" s="38"/>
      <c r="O21" s="38"/>
      <c r="P21" s="41">
        <f t="shared" si="3"/>
        <v>0</v>
      </c>
      <c r="Q21" s="109">
        <f t="shared" si="4"/>
        <v>0</v>
      </c>
      <c r="R21" s="39"/>
      <c r="S21" s="40"/>
      <c r="T21" s="38"/>
      <c r="U21" s="38"/>
      <c r="V21" s="38"/>
      <c r="W21" s="38"/>
      <c r="X21" s="41">
        <f t="shared" si="5"/>
        <v>0</v>
      </c>
      <c r="Y21" s="109">
        <f t="shared" si="6"/>
        <v>0</v>
      </c>
      <c r="Z21" s="39"/>
      <c r="AA21" s="37"/>
      <c r="AB21" s="37"/>
      <c r="AC21" s="110">
        <f t="shared" si="0"/>
        <v>0</v>
      </c>
      <c r="AD21" s="39"/>
      <c r="AE21" s="39"/>
      <c r="AF21" s="39"/>
    </row>
    <row r="22" spans="1:32" s="21" customFormat="1">
      <c r="A22" s="36"/>
      <c r="B22" s="36"/>
      <c r="C22" s="36"/>
      <c r="D22" s="36" t="e">
        <f t="shared" si="1"/>
        <v>#DIV/0!</v>
      </c>
      <c r="E22" s="37"/>
      <c r="F22" s="37"/>
      <c r="G22" s="37"/>
      <c r="H22" s="44">
        <f t="shared" si="2"/>
        <v>0</v>
      </c>
      <c r="I22" s="39"/>
      <c r="J22" s="39"/>
      <c r="K22" s="39"/>
      <c r="L22" s="38"/>
      <c r="M22" s="38"/>
      <c r="N22" s="38"/>
      <c r="O22" s="38"/>
      <c r="P22" s="41">
        <f t="shared" si="3"/>
        <v>0</v>
      </c>
      <c r="Q22" s="109">
        <f t="shared" si="4"/>
        <v>0</v>
      </c>
      <c r="R22" s="39"/>
      <c r="S22" s="40"/>
      <c r="T22" s="38"/>
      <c r="U22" s="38"/>
      <c r="V22" s="38"/>
      <c r="W22" s="38"/>
      <c r="X22" s="41">
        <f t="shared" si="5"/>
        <v>0</v>
      </c>
      <c r="Y22" s="109">
        <f t="shared" si="6"/>
        <v>0</v>
      </c>
      <c r="Z22" s="39"/>
      <c r="AA22" s="37"/>
      <c r="AB22" s="37"/>
      <c r="AC22" s="110">
        <f t="shared" si="0"/>
        <v>0</v>
      </c>
      <c r="AD22" s="39"/>
      <c r="AE22" s="39"/>
      <c r="AF22" s="39"/>
    </row>
    <row r="23" spans="1:32" s="21" customFormat="1">
      <c r="A23" s="36"/>
      <c r="B23" s="36"/>
      <c r="C23" s="36"/>
      <c r="D23" s="36" t="e">
        <f t="shared" si="1"/>
        <v>#DIV/0!</v>
      </c>
      <c r="E23" s="37"/>
      <c r="F23" s="37"/>
      <c r="G23" s="37"/>
      <c r="H23" s="44">
        <f t="shared" si="2"/>
        <v>0</v>
      </c>
      <c r="I23" s="39"/>
      <c r="J23" s="39"/>
      <c r="K23" s="39"/>
      <c r="L23" s="38"/>
      <c r="M23" s="38"/>
      <c r="N23" s="38"/>
      <c r="O23" s="38"/>
      <c r="P23" s="41">
        <f t="shared" si="3"/>
        <v>0</v>
      </c>
      <c r="Q23" s="109">
        <f t="shared" si="4"/>
        <v>0</v>
      </c>
      <c r="R23" s="39"/>
      <c r="S23" s="40"/>
      <c r="T23" s="38"/>
      <c r="U23" s="38"/>
      <c r="V23" s="38"/>
      <c r="W23" s="38"/>
      <c r="X23" s="41">
        <f t="shared" si="5"/>
        <v>0</v>
      </c>
      <c r="Y23" s="109">
        <f t="shared" si="6"/>
        <v>0</v>
      </c>
      <c r="Z23" s="39"/>
      <c r="AA23" s="37"/>
      <c r="AB23" s="37"/>
      <c r="AC23" s="110">
        <f t="shared" si="0"/>
        <v>0</v>
      </c>
      <c r="AD23" s="39"/>
      <c r="AE23" s="39"/>
      <c r="AF23" s="39"/>
    </row>
    <row r="24" spans="1:32" s="21" customFormat="1">
      <c r="A24" s="36"/>
      <c r="B24" s="36"/>
      <c r="C24" s="36"/>
      <c r="D24" s="36" t="e">
        <f t="shared" si="1"/>
        <v>#DIV/0!</v>
      </c>
      <c r="E24" s="37"/>
      <c r="F24" s="37"/>
      <c r="G24" s="37"/>
      <c r="H24" s="44">
        <f t="shared" si="2"/>
        <v>0</v>
      </c>
      <c r="I24" s="39"/>
      <c r="J24" s="39"/>
      <c r="K24" s="39"/>
      <c r="L24" s="38"/>
      <c r="M24" s="38"/>
      <c r="N24" s="38"/>
      <c r="O24" s="38"/>
      <c r="P24" s="41">
        <f t="shared" si="3"/>
        <v>0</v>
      </c>
      <c r="Q24" s="109">
        <f t="shared" si="4"/>
        <v>0</v>
      </c>
      <c r="R24" s="39"/>
      <c r="S24" s="40"/>
      <c r="T24" s="38"/>
      <c r="U24" s="38"/>
      <c r="V24" s="38"/>
      <c r="W24" s="38"/>
      <c r="X24" s="41">
        <f t="shared" si="5"/>
        <v>0</v>
      </c>
      <c r="Y24" s="109">
        <f t="shared" si="6"/>
        <v>0</v>
      </c>
      <c r="Z24" s="39"/>
      <c r="AA24" s="37"/>
      <c r="AB24" s="37"/>
      <c r="AC24" s="110">
        <f t="shared" si="0"/>
        <v>0</v>
      </c>
      <c r="AD24" s="39"/>
      <c r="AE24" s="39"/>
      <c r="AF24" s="39"/>
    </row>
    <row r="25" spans="1:32" ht="15.75" customHeight="1">
      <c r="A25" s="111"/>
      <c r="B25" s="44">
        <f>SUM(B9:B24)</f>
        <v>5263</v>
      </c>
      <c r="C25" s="44">
        <f>SUM(C9:C24)</f>
        <v>101171</v>
      </c>
      <c r="D25" s="44">
        <f>C25/H25/3.65</f>
        <v>79.194520547945203</v>
      </c>
      <c r="E25" s="44">
        <f>SUM(E9:E24)</f>
        <v>330</v>
      </c>
      <c r="F25" s="44">
        <f>SUM(F9:F24)</f>
        <v>20</v>
      </c>
      <c r="G25" s="44">
        <f>SUM(G9:G24)</f>
        <v>0</v>
      </c>
      <c r="H25" s="44">
        <f t="shared" si="2"/>
        <v>350</v>
      </c>
      <c r="I25" s="44">
        <f t="shared" ref="I25:O25" si="7">SUM(I9:I24)</f>
        <v>27</v>
      </c>
      <c r="J25" s="44">
        <f t="shared" si="7"/>
        <v>5</v>
      </c>
      <c r="K25" s="44">
        <f t="shared" si="7"/>
        <v>20</v>
      </c>
      <c r="L25" s="44">
        <f t="shared" si="7"/>
        <v>15</v>
      </c>
      <c r="M25" s="44">
        <f t="shared" si="7"/>
        <v>2</v>
      </c>
      <c r="N25" s="44">
        <f t="shared" si="7"/>
        <v>0</v>
      </c>
      <c r="O25" s="44">
        <f t="shared" si="7"/>
        <v>0</v>
      </c>
      <c r="P25" s="41">
        <f t="shared" si="3"/>
        <v>17</v>
      </c>
      <c r="Q25" s="112">
        <f>I25-P25</f>
        <v>10</v>
      </c>
      <c r="R25" s="44">
        <f t="shared" ref="R25:W25" si="8">SUM(R9:R24)</f>
        <v>0</v>
      </c>
      <c r="S25" s="44">
        <f t="shared" si="8"/>
        <v>15</v>
      </c>
      <c r="T25" s="44">
        <f t="shared" si="8"/>
        <v>6</v>
      </c>
      <c r="U25" s="44">
        <f t="shared" si="8"/>
        <v>0</v>
      </c>
      <c r="V25" s="44">
        <f t="shared" si="8"/>
        <v>0</v>
      </c>
      <c r="W25" s="44">
        <f t="shared" si="8"/>
        <v>0</v>
      </c>
      <c r="X25" s="41">
        <f t="shared" si="5"/>
        <v>21</v>
      </c>
      <c r="Y25" s="112">
        <f t="shared" si="6"/>
        <v>-21</v>
      </c>
      <c r="Z25" s="44">
        <f>SUM(Z9:Z24)</f>
        <v>0</v>
      </c>
      <c r="AA25" s="44">
        <f>SUM(AA9:AA24)</f>
        <v>0</v>
      </c>
      <c r="AB25" s="44">
        <f>SUM(AB9:AB24)</f>
        <v>0</v>
      </c>
      <c r="AC25" s="113">
        <f t="shared" si="0"/>
        <v>0</v>
      </c>
      <c r="AD25" s="44">
        <f>SUM(AD9:AD24)</f>
        <v>0</v>
      </c>
      <c r="AE25" s="44">
        <f>SUM(AE9:AE24)</f>
        <v>0</v>
      </c>
      <c r="AF25" s="44">
        <f>SUM(AF9:AF24)</f>
        <v>0</v>
      </c>
    </row>
    <row r="26" spans="1:32">
      <c r="A26" s="11"/>
      <c r="B26" s="11"/>
      <c r="C26" s="11"/>
      <c r="D26" s="11"/>
      <c r="E26" s="11"/>
      <c r="F26" s="11"/>
      <c r="G26" s="8"/>
      <c r="H26" s="8"/>
      <c r="L26" s="10"/>
      <c r="M26" s="10"/>
      <c r="N26" s="10"/>
      <c r="O26" s="22"/>
      <c r="R26" s="10"/>
      <c r="S26" s="10"/>
      <c r="T26" s="22"/>
    </row>
    <row r="27" spans="1:32">
      <c r="A27" s="11"/>
      <c r="B27" s="11"/>
      <c r="C27" s="11"/>
      <c r="D27" s="11"/>
      <c r="E27" s="11"/>
      <c r="F27" s="11"/>
      <c r="G27" s="8"/>
      <c r="H27" s="8"/>
      <c r="L27" s="10"/>
      <c r="M27" s="10"/>
      <c r="N27" s="10"/>
      <c r="O27" s="22"/>
      <c r="R27" s="10"/>
      <c r="S27" s="10"/>
      <c r="T27" s="22"/>
    </row>
    <row r="28" spans="1:32">
      <c r="A28" s="12"/>
      <c r="B28" s="12"/>
      <c r="C28" s="12"/>
      <c r="D28" s="12"/>
      <c r="E28" s="12"/>
      <c r="F28" s="12"/>
      <c r="G28" s="13"/>
      <c r="H28" s="13"/>
      <c r="L28" s="14"/>
      <c r="M28" s="14"/>
      <c r="N28" s="14"/>
      <c r="O28" s="23"/>
      <c r="R28" s="14"/>
      <c r="S28" s="14"/>
      <c r="T28" s="23"/>
    </row>
    <row r="29" spans="1:32">
      <c r="A29" s="12"/>
      <c r="B29" s="12"/>
      <c r="C29" s="12"/>
      <c r="D29" s="12"/>
      <c r="E29" s="12"/>
      <c r="F29" s="12"/>
      <c r="G29" s="13"/>
      <c r="H29" s="13"/>
      <c r="L29" s="14"/>
      <c r="M29" s="14"/>
      <c r="N29" s="14"/>
      <c r="O29" s="23"/>
      <c r="R29" s="14"/>
      <c r="S29" s="14"/>
      <c r="T29" s="23"/>
    </row>
    <row r="30" spans="1:32">
      <c r="A30" s="12"/>
      <c r="B30" s="12"/>
      <c r="C30" s="12"/>
      <c r="D30" s="12"/>
      <c r="E30" s="12"/>
      <c r="F30" s="12"/>
      <c r="G30" s="13"/>
      <c r="H30" s="13"/>
      <c r="L30" s="14"/>
      <c r="M30" s="14"/>
      <c r="N30" s="14"/>
      <c r="O30" s="23"/>
      <c r="R30" s="14"/>
      <c r="S30" s="14"/>
      <c r="T30" s="23"/>
    </row>
    <row r="31" spans="1:32">
      <c r="A31" s="12"/>
      <c r="B31" s="12"/>
      <c r="C31" s="12"/>
      <c r="D31" s="12"/>
      <c r="E31" s="12"/>
      <c r="F31" s="12"/>
      <c r="G31" s="13"/>
      <c r="H31" s="13"/>
      <c r="L31" s="14"/>
      <c r="M31" s="14"/>
      <c r="N31" s="14"/>
      <c r="O31" s="23"/>
      <c r="R31" s="14"/>
      <c r="S31" s="14"/>
      <c r="T31" s="23"/>
    </row>
    <row r="32" spans="1:32">
      <c r="A32" s="15"/>
      <c r="B32" s="15"/>
      <c r="C32" s="15"/>
      <c r="D32" s="15"/>
      <c r="E32" s="15"/>
      <c r="F32" s="15"/>
    </row>
    <row r="33" spans="1:6">
      <c r="A33" s="15"/>
      <c r="B33" s="15"/>
      <c r="C33" s="15"/>
      <c r="D33" s="15"/>
      <c r="E33" s="15"/>
      <c r="F33" s="15"/>
    </row>
    <row r="34" spans="1:6">
      <c r="A34" s="15"/>
      <c r="B34" s="15"/>
      <c r="C34" s="15"/>
      <c r="D34" s="15"/>
      <c r="E34" s="15"/>
      <c r="F34" s="15"/>
    </row>
    <row r="35" spans="1:6">
      <c r="A35" s="15"/>
      <c r="B35" s="15"/>
      <c r="C35" s="15"/>
      <c r="D35" s="15"/>
      <c r="E35" s="15"/>
      <c r="F35" s="15"/>
    </row>
    <row r="36" spans="1:6">
      <c r="A36" s="15"/>
      <c r="B36" s="15"/>
      <c r="C36" s="15"/>
      <c r="D36" s="15"/>
      <c r="E36" s="15"/>
      <c r="F36" s="15"/>
    </row>
  </sheetData>
  <mergeCells count="24">
    <mergeCell ref="C2:E2"/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H7:H8"/>
    <mergeCell ref="E6:H6"/>
    <mergeCell ref="K7:K8"/>
    <mergeCell ref="AD6:AF7"/>
    <mergeCell ref="AA7:AA8"/>
    <mergeCell ref="AB7:AB8"/>
    <mergeCell ref="Y7:Y8"/>
    <mergeCell ref="Z7:Z8"/>
    <mergeCell ref="AC7:AC8"/>
  </mergeCells>
  <phoneticPr fontId="10" type="noConversion"/>
  <pageMargins left="0.23622047244094491" right="0.23622047244094491" top="0.55118110236220474" bottom="0.35433070866141736" header="0.31496062992125984" footer="0.31496062992125984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view="pageBreakPreview" zoomScaleNormal="100" zoomScaleSheetLayoutView="100" workbookViewId="0"/>
  </sheetViews>
  <sheetFormatPr defaultRowHeight="12.75"/>
  <cols>
    <col min="1" max="1" width="21.5703125" style="17" customWidth="1"/>
    <col min="2" max="2" width="9.140625" style="17"/>
    <col min="3" max="3" width="5.85546875" style="17" customWidth="1"/>
    <col min="4" max="4" width="8" style="17" customWidth="1"/>
    <col min="5" max="5" width="5.85546875" style="16" customWidth="1"/>
    <col min="6" max="7" width="6.28515625" style="16" customWidth="1"/>
    <col min="8" max="8" width="6" style="16" customWidth="1"/>
    <col min="9" max="9" width="5.85546875" style="16" customWidth="1"/>
    <col min="10" max="10" width="6" style="16" customWidth="1"/>
    <col min="11" max="11" width="6.7109375" style="16" customWidth="1"/>
    <col min="12" max="12" width="6.42578125" style="16" customWidth="1"/>
    <col min="13" max="13" width="5.85546875" style="17" customWidth="1"/>
    <col min="14" max="14" width="6.28515625" style="17" customWidth="1"/>
    <col min="15" max="15" width="6.7109375" style="17" customWidth="1"/>
    <col min="16" max="16" width="5.7109375" style="9" customWidth="1"/>
    <col min="17" max="18" width="6.7109375" style="9" customWidth="1"/>
    <col min="19" max="16384" width="9.140625" style="9"/>
  </cols>
  <sheetData>
    <row r="1" spans="1:23" s="5" customFormat="1" ht="15.75">
      <c r="A1" s="92"/>
      <c r="B1" s="93" t="s">
        <v>78</v>
      </c>
      <c r="C1" s="84" t="str">
        <f>Kadar.ode.!C1</f>
        <v>Институт за лечење и рехабилитацију "Нишка Бања"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90"/>
      <c r="O1" s="7"/>
      <c r="P1" s="7"/>
      <c r="Q1" s="7"/>
      <c r="R1" s="20"/>
      <c r="S1" s="7"/>
      <c r="T1" s="20"/>
      <c r="W1" s="8"/>
    </row>
    <row r="2" spans="1:23" s="5" customFormat="1" ht="15.75">
      <c r="A2" s="92"/>
      <c r="B2" s="93" t="s">
        <v>79</v>
      </c>
      <c r="C2" s="84" t="str">
        <f>Kadar.ode.!C2</f>
        <v>07210582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90"/>
      <c r="O2" s="7"/>
      <c r="P2" s="7"/>
      <c r="Q2" s="7"/>
      <c r="R2" s="20"/>
      <c r="S2" s="7"/>
      <c r="T2" s="20"/>
      <c r="W2" s="8"/>
    </row>
    <row r="3" spans="1:23" s="5" customFormat="1" ht="15.75">
      <c r="A3" s="92"/>
      <c r="B3" s="93" t="s">
        <v>80</v>
      </c>
      <c r="C3" s="84" t="str">
        <f>Kadar.ode.!C3</f>
        <v>01.01.2023.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90"/>
      <c r="O3" s="7"/>
      <c r="P3" s="7"/>
      <c r="Q3" s="7"/>
      <c r="R3" s="20"/>
      <c r="S3" s="7"/>
      <c r="T3" s="20"/>
      <c r="W3" s="8"/>
    </row>
    <row r="4" spans="1:23" s="5" customFormat="1" ht="15.75">
      <c r="A4" s="92"/>
      <c r="B4" s="93" t="s">
        <v>140</v>
      </c>
      <c r="C4" s="85" t="s">
        <v>119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91"/>
      <c r="O4" s="7"/>
      <c r="P4" s="7"/>
      <c r="Q4" s="7"/>
      <c r="R4" s="20"/>
      <c r="S4" s="7"/>
      <c r="T4" s="20"/>
      <c r="W4" s="8"/>
    </row>
    <row r="5" spans="1:23" s="5" customFormat="1" ht="10.5" customHeight="1">
      <c r="A5" s="35"/>
      <c r="C5" s="68"/>
      <c r="F5" s="18"/>
      <c r="G5" s="18"/>
      <c r="H5" s="18"/>
      <c r="I5" s="18"/>
      <c r="J5" s="18"/>
      <c r="K5" s="18"/>
      <c r="L5" s="18"/>
      <c r="M5" s="18"/>
      <c r="O5" s="7"/>
      <c r="P5" s="7"/>
      <c r="Q5" s="7"/>
      <c r="R5" s="20"/>
      <c r="S5" s="7"/>
      <c r="T5" s="20"/>
      <c r="W5" s="8"/>
    </row>
    <row r="6" spans="1:23" ht="55.5" customHeight="1">
      <c r="A6" s="279" t="s">
        <v>39</v>
      </c>
      <c r="B6" s="278" t="s">
        <v>86</v>
      </c>
      <c r="C6" s="278" t="s">
        <v>18</v>
      </c>
      <c r="D6" s="278" t="s">
        <v>19</v>
      </c>
      <c r="E6" s="278" t="s">
        <v>88</v>
      </c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 t="s">
        <v>85</v>
      </c>
      <c r="Q6" s="278"/>
      <c r="R6" s="278"/>
    </row>
    <row r="7" spans="1:23" s="25" customFormat="1" ht="88.5" customHeight="1">
      <c r="A7" s="279"/>
      <c r="B7" s="278"/>
      <c r="C7" s="278"/>
      <c r="D7" s="278"/>
      <c r="E7" s="45" t="s">
        <v>68</v>
      </c>
      <c r="F7" s="122" t="s">
        <v>81</v>
      </c>
      <c r="G7" s="122" t="s">
        <v>82</v>
      </c>
      <c r="H7" s="45" t="s">
        <v>96</v>
      </c>
      <c r="I7" s="45" t="s">
        <v>97</v>
      </c>
      <c r="J7" s="45" t="s">
        <v>89</v>
      </c>
      <c r="K7" s="45" t="s">
        <v>90</v>
      </c>
      <c r="L7" s="45" t="s">
        <v>91</v>
      </c>
      <c r="M7" s="45" t="s">
        <v>69</v>
      </c>
      <c r="N7" s="45" t="s">
        <v>92</v>
      </c>
      <c r="O7" s="45" t="s">
        <v>93</v>
      </c>
      <c r="P7" s="45" t="s">
        <v>63</v>
      </c>
      <c r="Q7" s="45" t="s">
        <v>64</v>
      </c>
      <c r="R7" s="45" t="s">
        <v>65</v>
      </c>
    </row>
    <row r="8" spans="1:23" ht="12" customHeight="1">
      <c r="A8" s="49" t="s">
        <v>67</v>
      </c>
      <c r="B8" s="49"/>
      <c r="C8" s="49"/>
      <c r="D8" s="49"/>
      <c r="E8" s="51"/>
      <c r="F8" s="51"/>
      <c r="G8" s="51"/>
      <c r="H8" s="44"/>
      <c r="I8" s="50">
        <f t="shared" ref="I8:I17" si="0">E8-H8</f>
        <v>0</v>
      </c>
      <c r="J8" s="51"/>
      <c r="K8" s="44"/>
      <c r="L8" s="50">
        <f t="shared" ref="L8:L17" si="1">J8-K8</f>
        <v>0</v>
      </c>
      <c r="M8" s="37"/>
      <c r="N8" s="44"/>
      <c r="O8" s="50">
        <f t="shared" ref="O8:O17" si="2">M8-N8</f>
        <v>0</v>
      </c>
      <c r="P8" s="52"/>
      <c r="Q8" s="52"/>
      <c r="R8" s="52"/>
    </row>
    <row r="9" spans="1:23" ht="12" customHeight="1">
      <c r="A9" s="49"/>
      <c r="B9" s="49"/>
      <c r="C9" s="49"/>
      <c r="D9" s="49"/>
      <c r="E9" s="37"/>
      <c r="F9" s="51"/>
      <c r="G9" s="51"/>
      <c r="H9" s="44"/>
      <c r="I9" s="50">
        <f t="shared" si="0"/>
        <v>0</v>
      </c>
      <c r="J9" s="51"/>
      <c r="K9" s="44"/>
      <c r="L9" s="50">
        <f t="shared" si="1"/>
        <v>0</v>
      </c>
      <c r="M9" s="37"/>
      <c r="N9" s="44"/>
      <c r="O9" s="50">
        <f t="shared" si="2"/>
        <v>0</v>
      </c>
      <c r="P9" s="52"/>
      <c r="Q9" s="52"/>
      <c r="R9" s="52"/>
    </row>
    <row r="10" spans="1:23" ht="12" customHeight="1">
      <c r="A10" s="94"/>
      <c r="B10" s="49"/>
      <c r="C10" s="49"/>
      <c r="D10" s="49"/>
      <c r="E10" s="37"/>
      <c r="F10" s="51"/>
      <c r="G10" s="51"/>
      <c r="H10" s="44"/>
      <c r="I10" s="50">
        <f t="shared" si="0"/>
        <v>0</v>
      </c>
      <c r="J10" s="51"/>
      <c r="K10" s="44"/>
      <c r="L10" s="50">
        <f t="shared" si="1"/>
        <v>0</v>
      </c>
      <c r="M10" s="37"/>
      <c r="N10" s="44"/>
      <c r="O10" s="50">
        <f t="shared" si="2"/>
        <v>0</v>
      </c>
      <c r="P10" s="52"/>
      <c r="Q10" s="52"/>
      <c r="R10" s="52"/>
    </row>
    <row r="11" spans="1:23" ht="12" customHeight="1">
      <c r="A11" s="49"/>
      <c r="B11" s="49"/>
      <c r="C11" s="49"/>
      <c r="D11" s="49"/>
      <c r="E11" s="49"/>
      <c r="F11" s="123"/>
      <c r="G11" s="123"/>
      <c r="H11" s="44"/>
      <c r="I11" s="50">
        <f t="shared" si="0"/>
        <v>0</v>
      </c>
      <c r="J11" s="49"/>
      <c r="K11" s="44"/>
      <c r="L11" s="50">
        <f t="shared" si="1"/>
        <v>0</v>
      </c>
      <c r="M11" s="49"/>
      <c r="N11" s="44"/>
      <c r="O11" s="50">
        <f t="shared" si="2"/>
        <v>0</v>
      </c>
      <c r="P11" s="52"/>
      <c r="Q11" s="52"/>
      <c r="R11" s="52"/>
    </row>
    <row r="12" spans="1:23" ht="12" customHeight="1">
      <c r="A12" s="49"/>
      <c r="B12" s="49"/>
      <c r="C12" s="49"/>
      <c r="D12" s="49"/>
      <c r="E12" s="49"/>
      <c r="F12" s="123"/>
      <c r="G12" s="123"/>
      <c r="H12" s="44"/>
      <c r="I12" s="50">
        <f t="shared" si="0"/>
        <v>0</v>
      </c>
      <c r="J12" s="49"/>
      <c r="K12" s="44"/>
      <c r="L12" s="50">
        <f t="shared" si="1"/>
        <v>0</v>
      </c>
      <c r="M12" s="49"/>
      <c r="N12" s="44"/>
      <c r="O12" s="50">
        <f t="shared" si="2"/>
        <v>0</v>
      </c>
      <c r="P12" s="52"/>
      <c r="Q12" s="52"/>
      <c r="R12" s="52"/>
    </row>
    <row r="13" spans="1:23" ht="12" customHeight="1">
      <c r="A13" s="49"/>
      <c r="B13" s="49"/>
      <c r="C13" s="49"/>
      <c r="D13" s="49"/>
      <c r="E13" s="49"/>
      <c r="F13" s="123"/>
      <c r="G13" s="123"/>
      <c r="H13" s="44"/>
      <c r="I13" s="50">
        <f t="shared" si="0"/>
        <v>0</v>
      </c>
      <c r="J13" s="49"/>
      <c r="K13" s="44"/>
      <c r="L13" s="50">
        <f t="shared" si="1"/>
        <v>0</v>
      </c>
      <c r="M13" s="49"/>
      <c r="N13" s="44"/>
      <c r="O13" s="50">
        <f t="shared" si="2"/>
        <v>0</v>
      </c>
      <c r="P13" s="52"/>
      <c r="Q13" s="52"/>
      <c r="R13" s="52"/>
    </row>
    <row r="14" spans="1:23" ht="12" customHeight="1">
      <c r="A14" s="49"/>
      <c r="B14" s="49"/>
      <c r="C14" s="49"/>
      <c r="D14" s="49"/>
      <c r="E14" s="49"/>
      <c r="F14" s="123"/>
      <c r="G14" s="123"/>
      <c r="H14" s="44"/>
      <c r="I14" s="50">
        <f t="shared" si="0"/>
        <v>0</v>
      </c>
      <c r="J14" s="49"/>
      <c r="K14" s="44"/>
      <c r="L14" s="50">
        <f t="shared" si="1"/>
        <v>0</v>
      </c>
      <c r="M14" s="49"/>
      <c r="N14" s="44"/>
      <c r="O14" s="50">
        <f t="shared" si="2"/>
        <v>0</v>
      </c>
      <c r="P14" s="52"/>
      <c r="Q14" s="52"/>
      <c r="R14" s="52"/>
    </row>
    <row r="15" spans="1:23" ht="12" customHeight="1">
      <c r="A15" s="49"/>
      <c r="B15" s="49"/>
      <c r="C15" s="49"/>
      <c r="D15" s="49"/>
      <c r="E15" s="49"/>
      <c r="F15" s="123"/>
      <c r="G15" s="123"/>
      <c r="H15" s="44"/>
      <c r="I15" s="50">
        <f t="shared" si="0"/>
        <v>0</v>
      </c>
      <c r="J15" s="49"/>
      <c r="K15" s="44"/>
      <c r="L15" s="50">
        <f t="shared" si="1"/>
        <v>0</v>
      </c>
      <c r="M15" s="49"/>
      <c r="N15" s="44"/>
      <c r="O15" s="50">
        <f t="shared" si="2"/>
        <v>0</v>
      </c>
      <c r="P15" s="52"/>
      <c r="Q15" s="52"/>
      <c r="R15" s="52"/>
    </row>
    <row r="16" spans="1:23" ht="12" customHeight="1">
      <c r="A16" s="49"/>
      <c r="B16" s="49"/>
      <c r="C16" s="49"/>
      <c r="D16" s="49"/>
      <c r="E16" s="49"/>
      <c r="F16" s="123"/>
      <c r="G16" s="123"/>
      <c r="H16" s="44"/>
      <c r="I16" s="50">
        <f t="shared" si="0"/>
        <v>0</v>
      </c>
      <c r="J16" s="49"/>
      <c r="K16" s="44"/>
      <c r="L16" s="50">
        <f t="shared" si="1"/>
        <v>0</v>
      </c>
      <c r="M16" s="49"/>
      <c r="N16" s="44"/>
      <c r="O16" s="50">
        <f t="shared" si="2"/>
        <v>0</v>
      </c>
      <c r="P16" s="52"/>
      <c r="Q16" s="52"/>
      <c r="R16" s="52"/>
    </row>
    <row r="17" spans="1:18" ht="12" customHeight="1">
      <c r="A17" s="49"/>
      <c r="B17" s="49"/>
      <c r="C17" s="49"/>
      <c r="D17" s="49"/>
      <c r="E17" s="49"/>
      <c r="F17" s="123"/>
      <c r="G17" s="123"/>
      <c r="H17" s="44"/>
      <c r="I17" s="50">
        <f t="shared" si="0"/>
        <v>0</v>
      </c>
      <c r="J17" s="49"/>
      <c r="K17" s="44"/>
      <c r="L17" s="50">
        <f t="shared" si="1"/>
        <v>0</v>
      </c>
      <c r="M17" s="49"/>
      <c r="N17" s="44"/>
      <c r="O17" s="50">
        <f t="shared" si="2"/>
        <v>0</v>
      </c>
      <c r="P17" s="52"/>
      <c r="Q17" s="52"/>
      <c r="R17" s="52"/>
    </row>
    <row r="18" spans="1:18" s="26" customFormat="1" ht="12" customHeight="1">
      <c r="A18" s="108" t="s">
        <v>2</v>
      </c>
      <c r="B18" s="108"/>
      <c r="C18" s="108"/>
      <c r="D18" s="108"/>
      <c r="E18" s="108">
        <f t="shared" ref="E18:R18" si="3">SUM(E8:E17)</f>
        <v>0</v>
      </c>
      <c r="F18" s="108">
        <f t="shared" si="3"/>
        <v>0</v>
      </c>
      <c r="G18" s="108">
        <f t="shared" si="3"/>
        <v>0</v>
      </c>
      <c r="H18" s="108">
        <f t="shared" si="3"/>
        <v>0</v>
      </c>
      <c r="I18" s="108">
        <f t="shared" si="3"/>
        <v>0</v>
      </c>
      <c r="J18" s="108">
        <f t="shared" si="3"/>
        <v>0</v>
      </c>
      <c r="K18" s="108">
        <f t="shared" si="3"/>
        <v>0</v>
      </c>
      <c r="L18" s="108">
        <f t="shared" si="3"/>
        <v>0</v>
      </c>
      <c r="M18" s="108">
        <f t="shared" si="3"/>
        <v>0</v>
      </c>
      <c r="N18" s="108">
        <f t="shared" si="3"/>
        <v>0</v>
      </c>
      <c r="O18" s="108">
        <f t="shared" si="3"/>
        <v>0</v>
      </c>
      <c r="P18" s="108">
        <f t="shared" si="3"/>
        <v>0</v>
      </c>
      <c r="Q18" s="108">
        <f t="shared" si="3"/>
        <v>0</v>
      </c>
      <c r="R18" s="108">
        <f t="shared" si="3"/>
        <v>0</v>
      </c>
    </row>
    <row r="19" spans="1:18">
      <c r="A19" s="48" t="s">
        <v>87</v>
      </c>
    </row>
    <row r="20" spans="1:18" s="19" customFormat="1" ht="27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1:18" s="19" customFormat="1" ht="17.25" customHeight="1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8">
      <c r="A22" s="42"/>
      <c r="B22" s="42"/>
      <c r="C22" s="42"/>
      <c r="D22" s="42"/>
      <c r="E22" s="43"/>
      <c r="F22" s="43"/>
      <c r="G22" s="43"/>
      <c r="H22" s="43"/>
      <c r="I22" s="43"/>
      <c r="J22" s="43"/>
      <c r="K22" s="43"/>
      <c r="L22" s="43"/>
      <c r="M22" s="42"/>
      <c r="N22" s="42"/>
      <c r="O22" s="42"/>
      <c r="R22" s="33"/>
    </row>
    <row r="23" spans="1:18">
      <c r="A23" s="42"/>
      <c r="B23" s="42"/>
      <c r="C23" s="42"/>
      <c r="D23" s="42"/>
      <c r="E23" s="43"/>
      <c r="F23" s="43"/>
      <c r="G23" s="43"/>
      <c r="H23" s="43"/>
      <c r="I23" s="43"/>
      <c r="J23" s="43"/>
      <c r="K23" s="43"/>
      <c r="L23" s="43"/>
      <c r="M23" s="42"/>
      <c r="N23" s="42"/>
      <c r="O23" s="42"/>
    </row>
    <row r="24" spans="1:18">
      <c r="A24" s="42"/>
      <c r="B24" s="42"/>
      <c r="C24" s="42"/>
      <c r="D24" s="42"/>
      <c r="E24" s="43"/>
      <c r="F24" s="43"/>
      <c r="G24" s="43"/>
      <c r="H24" s="43"/>
      <c r="I24" s="43"/>
      <c r="J24" s="43"/>
      <c r="K24" s="43"/>
      <c r="L24" s="43"/>
      <c r="M24" s="42"/>
      <c r="N24" s="42"/>
      <c r="O24" s="42"/>
    </row>
  </sheetData>
  <mergeCells count="6">
    <mergeCell ref="P6:R6"/>
    <mergeCell ref="C6:C7"/>
    <mergeCell ref="D6:D7"/>
    <mergeCell ref="A6:A7"/>
    <mergeCell ref="B6:B7"/>
    <mergeCell ref="E6:O6"/>
  </mergeCells>
  <phoneticPr fontId="10" type="noConversion"/>
  <pageMargins left="0.43307086614173229" right="0.23622047244094491" top="0.55118110236220474" bottom="0.35433070866141736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view="pageBreakPreview" topLeftCell="A4" zoomScaleNormal="100" zoomScaleSheetLayoutView="100" workbookViewId="0">
      <selection activeCell="L18" sqref="L18"/>
    </sheetView>
  </sheetViews>
  <sheetFormatPr defaultRowHeight="15.75"/>
  <cols>
    <col min="1" max="1" width="30.42578125" style="5" customWidth="1"/>
    <col min="2" max="2" width="6.7109375" style="8" customWidth="1"/>
    <col min="3" max="3" width="5" style="8" customWidth="1"/>
    <col min="4" max="8" width="5.28515625" style="8" customWidth="1"/>
    <col min="9" max="9" width="5.28515625" style="10" customWidth="1"/>
    <col min="10" max="10" width="4.5703125" style="10" customWidth="1"/>
    <col min="11" max="11" width="4.85546875" style="5" customWidth="1"/>
    <col min="12" max="12" width="5.28515625" style="8" customWidth="1"/>
    <col min="13" max="14" width="5.28515625" style="5" customWidth="1"/>
    <col min="15" max="15" width="4.7109375" style="5" customWidth="1"/>
    <col min="16" max="16" width="4.85546875" style="5" customWidth="1"/>
    <col min="17" max="23" width="5.28515625" style="5" customWidth="1"/>
    <col min="24" max="16384" width="9.140625" style="5"/>
  </cols>
  <sheetData>
    <row r="1" spans="1:23">
      <c r="A1" s="92"/>
      <c r="B1" s="93" t="s">
        <v>78</v>
      </c>
      <c r="C1" s="84" t="str">
        <f>Kadar.ode.!C1</f>
        <v>Институт за лечење и рехабилитацију "Нишка Бања"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90"/>
    </row>
    <row r="2" spans="1:23">
      <c r="A2" s="92"/>
      <c r="B2" s="93" t="s">
        <v>79</v>
      </c>
      <c r="C2" s="84" t="str">
        <f>Kadar.ode.!C2</f>
        <v>07210582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90"/>
    </row>
    <row r="3" spans="1:23">
      <c r="A3" s="92"/>
      <c r="B3" s="93" t="s">
        <v>80</v>
      </c>
      <c r="C3" s="84" t="str">
        <f>Kadar.ode.!C3</f>
        <v>01.01.2023.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90"/>
    </row>
    <row r="4" spans="1:23">
      <c r="A4" s="92"/>
      <c r="B4" s="93" t="s">
        <v>141</v>
      </c>
      <c r="C4" s="85" t="s">
        <v>120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91"/>
    </row>
    <row r="5" spans="1:23" ht="9" customHeight="1">
      <c r="A5" s="35"/>
      <c r="B5" s="5"/>
      <c r="C5" s="34"/>
      <c r="D5" s="6"/>
      <c r="E5" s="6"/>
      <c r="F5" s="6"/>
      <c r="G5" s="6"/>
      <c r="H5" s="6"/>
      <c r="I5" s="6"/>
      <c r="J5" s="6"/>
      <c r="K5" s="6"/>
      <c r="L5" s="6"/>
      <c r="M5" s="6"/>
    </row>
    <row r="6" spans="1:23" ht="45.75" customHeight="1">
      <c r="A6" s="281" t="s">
        <v>117</v>
      </c>
      <c r="B6" s="282" t="s">
        <v>20</v>
      </c>
      <c r="C6" s="272" t="s">
        <v>75</v>
      </c>
      <c r="D6" s="280" t="s">
        <v>88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 t="s">
        <v>85</v>
      </c>
      <c r="U6" s="280"/>
      <c r="V6" s="280"/>
      <c r="W6" s="280"/>
    </row>
    <row r="7" spans="1:23" s="27" customFormat="1" ht="66" customHeight="1">
      <c r="A7" s="281"/>
      <c r="B7" s="282"/>
      <c r="C7" s="272"/>
      <c r="D7" s="174" t="s">
        <v>68</v>
      </c>
      <c r="E7" s="174" t="s">
        <v>98</v>
      </c>
      <c r="F7" s="172" t="s">
        <v>81</v>
      </c>
      <c r="G7" s="172" t="s">
        <v>82</v>
      </c>
      <c r="H7" s="174" t="s">
        <v>122</v>
      </c>
      <c r="I7" s="98" t="s">
        <v>42</v>
      </c>
      <c r="J7" s="172" t="s">
        <v>123</v>
      </c>
      <c r="K7" s="99" t="s">
        <v>49</v>
      </c>
      <c r="L7" s="99" t="s">
        <v>99</v>
      </c>
      <c r="M7" s="99" t="s">
        <v>122</v>
      </c>
      <c r="N7" s="98" t="s">
        <v>42</v>
      </c>
      <c r="O7" s="172" t="s">
        <v>123</v>
      </c>
      <c r="P7" s="174" t="s">
        <v>49</v>
      </c>
      <c r="Q7" s="100" t="s">
        <v>100</v>
      </c>
      <c r="R7" s="100" t="s">
        <v>66</v>
      </c>
      <c r="S7" s="100" t="s">
        <v>17</v>
      </c>
      <c r="T7" s="174" t="s">
        <v>63</v>
      </c>
      <c r="U7" s="174" t="s">
        <v>116</v>
      </c>
      <c r="V7" s="174" t="s">
        <v>70</v>
      </c>
      <c r="W7" s="174" t="s">
        <v>65</v>
      </c>
    </row>
    <row r="8" spans="1:23">
      <c r="A8" s="95" t="s">
        <v>21</v>
      </c>
      <c r="B8" s="37"/>
      <c r="C8" s="51"/>
      <c r="D8" s="37"/>
      <c r="E8" s="37"/>
      <c r="F8" s="51"/>
      <c r="G8" s="51"/>
      <c r="H8" s="37"/>
      <c r="I8" s="37"/>
      <c r="J8" s="44">
        <f>SUM(H8:I8)</f>
        <v>0</v>
      </c>
      <c r="K8" s="54">
        <f t="shared" ref="K8:K21" si="0">D8-(H8+I8)</f>
        <v>0</v>
      </c>
      <c r="L8" s="37"/>
      <c r="M8" s="37"/>
      <c r="N8" s="37"/>
      <c r="O8" s="44">
        <f>SUM(M8:N8)</f>
        <v>0</v>
      </c>
      <c r="P8" s="55">
        <f t="shared" ref="P8:P21" si="1">L8-(M8+N8)</f>
        <v>0</v>
      </c>
      <c r="Q8" s="56"/>
      <c r="R8" s="56"/>
      <c r="S8" s="55">
        <f>Q8-R8</f>
        <v>0</v>
      </c>
      <c r="T8" s="59"/>
      <c r="U8" s="59"/>
      <c r="V8" s="59"/>
      <c r="W8" s="59"/>
    </row>
    <row r="9" spans="1:23">
      <c r="A9" s="95" t="s">
        <v>22</v>
      </c>
      <c r="B9" s="37"/>
      <c r="C9" s="51"/>
      <c r="D9" s="37"/>
      <c r="E9" s="37"/>
      <c r="F9" s="51"/>
      <c r="G9" s="51"/>
      <c r="H9" s="37"/>
      <c r="I9" s="37"/>
      <c r="J9" s="44">
        <f t="shared" ref="J9:J21" si="2">SUM(H9:I9)</f>
        <v>0</v>
      </c>
      <c r="K9" s="54">
        <f t="shared" si="0"/>
        <v>0</v>
      </c>
      <c r="L9" s="37"/>
      <c r="M9" s="37"/>
      <c r="N9" s="37"/>
      <c r="O9" s="44">
        <f t="shared" ref="O9:O21" si="3">SUM(M9:N9)</f>
        <v>0</v>
      </c>
      <c r="P9" s="55">
        <f t="shared" si="1"/>
        <v>0</v>
      </c>
      <c r="Q9" s="56"/>
      <c r="R9" s="56"/>
      <c r="S9" s="55">
        <f t="shared" ref="S9:S21" si="4">Q9-R9</f>
        <v>0</v>
      </c>
      <c r="T9" s="59"/>
      <c r="U9" s="59"/>
      <c r="V9" s="59"/>
      <c r="W9" s="59"/>
    </row>
    <row r="10" spans="1:23">
      <c r="A10" s="95" t="s">
        <v>23</v>
      </c>
      <c r="B10" s="37"/>
      <c r="C10" s="51"/>
      <c r="D10" s="37"/>
      <c r="E10" s="37"/>
      <c r="F10" s="51"/>
      <c r="G10" s="51"/>
      <c r="H10" s="37"/>
      <c r="I10" s="37"/>
      <c r="J10" s="44">
        <f t="shared" si="2"/>
        <v>0</v>
      </c>
      <c r="K10" s="54">
        <f t="shared" si="0"/>
        <v>0</v>
      </c>
      <c r="L10" s="37"/>
      <c r="M10" s="37"/>
      <c r="N10" s="37"/>
      <c r="O10" s="44">
        <f t="shared" si="3"/>
        <v>0</v>
      </c>
      <c r="P10" s="55">
        <f t="shared" si="1"/>
        <v>0</v>
      </c>
      <c r="Q10" s="56"/>
      <c r="R10" s="56"/>
      <c r="S10" s="55">
        <f t="shared" si="4"/>
        <v>0</v>
      </c>
      <c r="T10" s="59"/>
      <c r="U10" s="59"/>
      <c r="V10" s="59"/>
      <c r="W10" s="59"/>
    </row>
    <row r="11" spans="1:23" ht="24">
      <c r="A11" s="95" t="s">
        <v>24</v>
      </c>
      <c r="B11" s="37"/>
      <c r="C11" s="51"/>
      <c r="D11" s="37"/>
      <c r="E11" s="37"/>
      <c r="F11" s="51"/>
      <c r="G11" s="51"/>
      <c r="H11" s="37"/>
      <c r="I11" s="37"/>
      <c r="J11" s="44">
        <f t="shared" si="2"/>
        <v>0</v>
      </c>
      <c r="K11" s="54">
        <f>(D11+E11)-(H11+I11)</f>
        <v>0</v>
      </c>
      <c r="L11" s="37"/>
      <c r="M11" s="37"/>
      <c r="N11" s="37"/>
      <c r="O11" s="44">
        <f t="shared" si="3"/>
        <v>0</v>
      </c>
      <c r="P11" s="55">
        <f t="shared" si="1"/>
        <v>0</v>
      </c>
      <c r="Q11" s="56"/>
      <c r="R11" s="56"/>
      <c r="S11" s="55">
        <f t="shared" si="4"/>
        <v>0</v>
      </c>
      <c r="T11" s="59"/>
      <c r="U11" s="59"/>
      <c r="V11" s="59"/>
      <c r="W11" s="59"/>
    </row>
    <row r="12" spans="1:23">
      <c r="A12" s="95" t="s">
        <v>25</v>
      </c>
      <c r="B12" s="37"/>
      <c r="C12" s="51"/>
      <c r="D12" s="37"/>
      <c r="E12" s="37"/>
      <c r="F12" s="51"/>
      <c r="G12" s="51"/>
      <c r="H12" s="37"/>
      <c r="I12" s="37"/>
      <c r="J12" s="44">
        <f t="shared" si="2"/>
        <v>0</v>
      </c>
      <c r="K12" s="54">
        <f t="shared" si="0"/>
        <v>0</v>
      </c>
      <c r="L12" s="37"/>
      <c r="M12" s="37"/>
      <c r="N12" s="37"/>
      <c r="O12" s="44">
        <f t="shared" si="3"/>
        <v>0</v>
      </c>
      <c r="P12" s="55">
        <f t="shared" si="1"/>
        <v>0</v>
      </c>
      <c r="Q12" s="56"/>
      <c r="R12" s="56"/>
      <c r="S12" s="55">
        <f t="shared" si="4"/>
        <v>0</v>
      </c>
      <c r="T12" s="59"/>
      <c r="U12" s="59"/>
      <c r="V12" s="59"/>
      <c r="W12" s="59"/>
    </row>
    <row r="13" spans="1:23" ht="24">
      <c r="A13" s="95" t="s">
        <v>26</v>
      </c>
      <c r="B13" s="37"/>
      <c r="C13" s="51"/>
      <c r="D13" s="37"/>
      <c r="E13" s="37"/>
      <c r="F13" s="51"/>
      <c r="G13" s="51"/>
      <c r="H13" s="37"/>
      <c r="I13" s="37"/>
      <c r="J13" s="44">
        <f t="shared" si="2"/>
        <v>0</v>
      </c>
      <c r="K13" s="54">
        <f t="shared" si="0"/>
        <v>0</v>
      </c>
      <c r="L13" s="37"/>
      <c r="M13" s="37"/>
      <c r="N13" s="37"/>
      <c r="O13" s="44">
        <f t="shared" si="3"/>
        <v>0</v>
      </c>
      <c r="P13" s="55">
        <f t="shared" si="1"/>
        <v>0</v>
      </c>
      <c r="Q13" s="56"/>
      <c r="R13" s="56"/>
      <c r="S13" s="55">
        <f t="shared" si="4"/>
        <v>0</v>
      </c>
      <c r="T13" s="59"/>
      <c r="U13" s="59"/>
      <c r="V13" s="59"/>
      <c r="W13" s="59"/>
    </row>
    <row r="14" spans="1:23">
      <c r="A14" s="95" t="s">
        <v>27</v>
      </c>
      <c r="B14" s="37"/>
      <c r="C14" s="51"/>
      <c r="D14" s="37"/>
      <c r="E14" s="37"/>
      <c r="F14" s="51"/>
      <c r="G14" s="51"/>
      <c r="H14" s="37"/>
      <c r="I14" s="37"/>
      <c r="J14" s="44">
        <f t="shared" si="2"/>
        <v>0</v>
      </c>
      <c r="K14" s="54">
        <f t="shared" si="0"/>
        <v>0</v>
      </c>
      <c r="L14" s="37"/>
      <c r="M14" s="37"/>
      <c r="N14" s="37"/>
      <c r="O14" s="44">
        <f t="shared" si="3"/>
        <v>0</v>
      </c>
      <c r="P14" s="55">
        <f t="shared" si="1"/>
        <v>0</v>
      </c>
      <c r="Q14" s="56"/>
      <c r="R14" s="56"/>
      <c r="S14" s="55">
        <f t="shared" si="4"/>
        <v>0</v>
      </c>
      <c r="T14" s="59"/>
      <c r="U14" s="59"/>
      <c r="V14" s="59"/>
      <c r="W14" s="59"/>
    </row>
    <row r="15" spans="1:23">
      <c r="A15" s="95" t="s">
        <v>28</v>
      </c>
      <c r="B15" s="37"/>
      <c r="C15" s="51"/>
      <c r="D15" s="37"/>
      <c r="E15" s="37"/>
      <c r="F15" s="51"/>
      <c r="G15" s="51"/>
      <c r="H15" s="37"/>
      <c r="I15" s="37"/>
      <c r="J15" s="44">
        <f t="shared" si="2"/>
        <v>0</v>
      </c>
      <c r="K15" s="54">
        <f t="shared" si="0"/>
        <v>0</v>
      </c>
      <c r="L15" s="37"/>
      <c r="M15" s="37"/>
      <c r="N15" s="37"/>
      <c r="O15" s="44">
        <f t="shared" si="3"/>
        <v>0</v>
      </c>
      <c r="P15" s="55">
        <f t="shared" si="1"/>
        <v>0</v>
      </c>
      <c r="Q15" s="56"/>
      <c r="R15" s="56"/>
      <c r="S15" s="55">
        <f t="shared" si="4"/>
        <v>0</v>
      </c>
      <c r="T15" s="59"/>
      <c r="U15" s="59"/>
      <c r="V15" s="59"/>
      <c r="W15" s="59"/>
    </row>
    <row r="16" spans="1:23">
      <c r="A16" s="95" t="s">
        <v>29</v>
      </c>
      <c r="B16" s="37"/>
      <c r="C16" s="51"/>
      <c r="D16" s="37"/>
      <c r="E16" s="37"/>
      <c r="F16" s="51"/>
      <c r="G16" s="51"/>
      <c r="H16" s="37"/>
      <c r="I16" s="37"/>
      <c r="J16" s="44">
        <f t="shared" si="2"/>
        <v>0</v>
      </c>
      <c r="K16" s="54">
        <f t="shared" si="0"/>
        <v>0</v>
      </c>
      <c r="L16" s="37"/>
      <c r="M16" s="37"/>
      <c r="N16" s="37"/>
      <c r="O16" s="44">
        <f t="shared" si="3"/>
        <v>0</v>
      </c>
      <c r="P16" s="55">
        <f t="shared" si="1"/>
        <v>0</v>
      </c>
      <c r="Q16" s="56"/>
      <c r="R16" s="56"/>
      <c r="S16" s="55">
        <f t="shared" si="4"/>
        <v>0</v>
      </c>
      <c r="T16" s="59"/>
      <c r="U16" s="59"/>
      <c r="V16" s="59"/>
      <c r="W16" s="59"/>
    </row>
    <row r="17" spans="1:23" ht="24">
      <c r="A17" s="95" t="s">
        <v>30</v>
      </c>
      <c r="B17" s="37"/>
      <c r="C17" s="51"/>
      <c r="D17" s="37"/>
      <c r="E17" s="37"/>
      <c r="F17" s="51"/>
      <c r="G17" s="51"/>
      <c r="H17" s="37"/>
      <c r="I17" s="37"/>
      <c r="J17" s="44">
        <f t="shared" si="2"/>
        <v>0</v>
      </c>
      <c r="K17" s="54">
        <f t="shared" si="0"/>
        <v>0</v>
      </c>
      <c r="L17" s="37">
        <v>43</v>
      </c>
      <c r="M17" s="37">
        <v>40</v>
      </c>
      <c r="N17" s="37"/>
      <c r="O17" s="44">
        <f t="shared" si="3"/>
        <v>40</v>
      </c>
      <c r="P17" s="55">
        <f t="shared" si="1"/>
        <v>3</v>
      </c>
      <c r="Q17" s="56"/>
      <c r="R17" s="56"/>
      <c r="S17" s="55">
        <f t="shared" si="4"/>
        <v>0</v>
      </c>
      <c r="T17" s="177"/>
      <c r="U17" s="59"/>
      <c r="V17" s="246"/>
      <c r="W17" s="59"/>
    </row>
    <row r="18" spans="1:23" ht="24">
      <c r="A18" s="95" t="s">
        <v>31</v>
      </c>
      <c r="B18" s="37"/>
      <c r="C18" s="51"/>
      <c r="D18" s="37"/>
      <c r="E18" s="37"/>
      <c r="F18" s="51"/>
      <c r="G18" s="51"/>
      <c r="H18" s="37"/>
      <c r="I18" s="37"/>
      <c r="J18" s="44">
        <f t="shared" si="2"/>
        <v>0</v>
      </c>
      <c r="K18" s="54">
        <f>E18-(H18+I18)</f>
        <v>0</v>
      </c>
      <c r="L18" s="37"/>
      <c r="M18" s="37"/>
      <c r="N18" s="37"/>
      <c r="O18" s="44">
        <f t="shared" si="3"/>
        <v>0</v>
      </c>
      <c r="P18" s="55">
        <f t="shared" si="1"/>
        <v>0</v>
      </c>
      <c r="Q18" s="56"/>
      <c r="R18" s="56"/>
      <c r="S18" s="55">
        <f t="shared" si="4"/>
        <v>0</v>
      </c>
      <c r="T18" s="59"/>
      <c r="U18" s="59"/>
      <c r="V18" s="59"/>
      <c r="W18" s="59"/>
    </row>
    <row r="19" spans="1:23">
      <c r="A19" s="95" t="s">
        <v>71</v>
      </c>
      <c r="B19" s="37"/>
      <c r="C19" s="51"/>
      <c r="D19" s="37"/>
      <c r="E19" s="37"/>
      <c r="F19" s="51"/>
      <c r="G19" s="51"/>
      <c r="H19" s="37"/>
      <c r="I19" s="37"/>
      <c r="J19" s="44">
        <f t="shared" si="2"/>
        <v>0</v>
      </c>
      <c r="K19" s="54">
        <f t="shared" si="0"/>
        <v>0</v>
      </c>
      <c r="L19" s="37"/>
      <c r="M19" s="37"/>
      <c r="N19" s="37"/>
      <c r="O19" s="44">
        <f t="shared" si="3"/>
        <v>0</v>
      </c>
      <c r="P19" s="55">
        <f t="shared" si="1"/>
        <v>0</v>
      </c>
      <c r="Q19" s="56"/>
      <c r="R19" s="56"/>
      <c r="S19" s="55">
        <f t="shared" si="4"/>
        <v>0</v>
      </c>
      <c r="T19" s="59"/>
      <c r="U19" s="59"/>
      <c r="V19" s="59"/>
      <c r="W19" s="59"/>
    </row>
    <row r="20" spans="1:23" ht="24.75">
      <c r="A20" s="96" t="s">
        <v>32</v>
      </c>
      <c r="B20" s="37"/>
      <c r="C20" s="51"/>
      <c r="D20" s="37"/>
      <c r="E20" s="37"/>
      <c r="F20" s="51"/>
      <c r="G20" s="51"/>
      <c r="H20" s="37"/>
      <c r="I20" s="37"/>
      <c r="J20" s="44">
        <f t="shared" si="2"/>
        <v>0</v>
      </c>
      <c r="K20" s="54">
        <f t="shared" si="0"/>
        <v>0</v>
      </c>
      <c r="L20" s="46"/>
      <c r="M20" s="37"/>
      <c r="N20" s="37"/>
      <c r="O20" s="44">
        <f t="shared" si="3"/>
        <v>0</v>
      </c>
      <c r="P20" s="55">
        <f t="shared" si="1"/>
        <v>0</v>
      </c>
      <c r="Q20" s="56"/>
      <c r="R20" s="56"/>
      <c r="S20" s="55">
        <f t="shared" si="4"/>
        <v>0</v>
      </c>
      <c r="T20" s="59"/>
      <c r="U20" s="59"/>
      <c r="V20" s="59"/>
      <c r="W20" s="59"/>
    </row>
    <row r="21" spans="1:23" ht="24.75">
      <c r="A21" s="96" t="s">
        <v>33</v>
      </c>
      <c r="B21" s="37"/>
      <c r="C21" s="51"/>
      <c r="D21" s="37"/>
      <c r="E21" s="37"/>
      <c r="F21" s="51"/>
      <c r="G21" s="51"/>
      <c r="H21" s="37"/>
      <c r="I21" s="37"/>
      <c r="J21" s="44">
        <f t="shared" si="2"/>
        <v>0</v>
      </c>
      <c r="K21" s="54">
        <f t="shared" si="0"/>
        <v>0</v>
      </c>
      <c r="L21" s="46"/>
      <c r="M21" s="37"/>
      <c r="N21" s="37"/>
      <c r="O21" s="44">
        <f t="shared" si="3"/>
        <v>0</v>
      </c>
      <c r="P21" s="55">
        <f t="shared" si="1"/>
        <v>0</v>
      </c>
      <c r="Q21" s="56"/>
      <c r="R21" s="56"/>
      <c r="S21" s="55">
        <f t="shared" si="4"/>
        <v>0</v>
      </c>
      <c r="T21" s="59"/>
      <c r="U21" s="59"/>
      <c r="V21" s="59"/>
      <c r="W21" s="59"/>
    </row>
    <row r="22" spans="1:23" ht="20.25" customHeight="1">
      <c r="A22" s="107" t="s">
        <v>51</v>
      </c>
      <c r="B22" s="44"/>
      <c r="C22" s="44"/>
      <c r="D22" s="44">
        <f>SUM(D8:D21)</f>
        <v>0</v>
      </c>
      <c r="E22" s="44">
        <f t="shared" ref="E22:W22" si="5">SUM(E8:E21)</f>
        <v>0</v>
      </c>
      <c r="F22" s="44">
        <f t="shared" si="5"/>
        <v>0</v>
      </c>
      <c r="G22" s="44">
        <f t="shared" si="5"/>
        <v>0</v>
      </c>
      <c r="H22" s="44">
        <f t="shared" si="5"/>
        <v>0</v>
      </c>
      <c r="I22" s="44">
        <f t="shared" si="5"/>
        <v>0</v>
      </c>
      <c r="J22" s="44">
        <f t="shared" si="5"/>
        <v>0</v>
      </c>
      <c r="K22" s="54">
        <f t="shared" si="5"/>
        <v>0</v>
      </c>
      <c r="L22" s="44">
        <f t="shared" si="5"/>
        <v>43</v>
      </c>
      <c r="M22" s="44">
        <f t="shared" si="5"/>
        <v>40</v>
      </c>
      <c r="N22" s="44">
        <f t="shared" si="5"/>
        <v>0</v>
      </c>
      <c r="O22" s="44">
        <f t="shared" si="5"/>
        <v>40</v>
      </c>
      <c r="P22" s="55">
        <f t="shared" si="5"/>
        <v>3</v>
      </c>
      <c r="Q22" s="108">
        <f t="shared" si="5"/>
        <v>0</v>
      </c>
      <c r="R22" s="108">
        <f t="shared" si="5"/>
        <v>0</v>
      </c>
      <c r="S22" s="55">
        <f t="shared" si="5"/>
        <v>0</v>
      </c>
      <c r="T22" s="44">
        <f t="shared" si="5"/>
        <v>0</v>
      </c>
      <c r="U22" s="44">
        <f t="shared" si="5"/>
        <v>0</v>
      </c>
      <c r="V22" s="44">
        <f t="shared" si="5"/>
        <v>0</v>
      </c>
      <c r="W22" s="44">
        <f t="shared" si="5"/>
        <v>0</v>
      </c>
    </row>
    <row r="23" spans="1:23" ht="15.75" customHeight="1">
      <c r="A23" s="58" t="s">
        <v>72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3"/>
      <c r="R23" s="53"/>
      <c r="S23" s="53"/>
      <c r="T23" s="53"/>
      <c r="U23" s="53"/>
      <c r="V23" s="53"/>
      <c r="W23" s="53"/>
    </row>
    <row r="24" spans="1:23">
      <c r="A24" s="15"/>
    </row>
  </sheetData>
  <mergeCells count="5">
    <mergeCell ref="T6:W6"/>
    <mergeCell ref="D6:S6"/>
    <mergeCell ref="A6:A7"/>
    <mergeCell ref="B6:B7"/>
    <mergeCell ref="C6:C7"/>
  </mergeCells>
  <phoneticPr fontId="10" type="noConversion"/>
  <pageMargins left="0.23622047244094491" right="0.23622047244094491" top="0.55118110236220474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Normal="100" workbookViewId="0">
      <selection activeCell="I14" sqref="I14"/>
    </sheetView>
  </sheetViews>
  <sheetFormatPr defaultRowHeight="12.75"/>
  <cols>
    <col min="1" max="1" width="28" style="9" customWidth="1"/>
    <col min="2" max="2" width="15" style="9" customWidth="1"/>
    <col min="3" max="3" width="11.7109375" style="9" customWidth="1"/>
    <col min="4" max="4" width="8.140625" style="9" customWidth="1"/>
    <col min="5" max="5" width="13.140625" style="9" customWidth="1"/>
    <col min="6" max="6" width="10" style="9" customWidth="1"/>
    <col min="7" max="7" width="8" style="9" customWidth="1"/>
    <col min="8" max="8" width="14.28515625" style="9" customWidth="1"/>
    <col min="9" max="9" width="11.42578125" style="9" customWidth="1"/>
    <col min="10" max="16384" width="9.140625" style="9"/>
  </cols>
  <sheetData>
    <row r="1" spans="1:9">
      <c r="A1" s="92"/>
      <c r="B1" s="93" t="s">
        <v>78</v>
      </c>
      <c r="C1" s="84" t="str">
        <f>Kadar.ode.!C1</f>
        <v>Институт за лечење и рехабилитацију "Нишка Бања"</v>
      </c>
      <c r="D1" s="88"/>
      <c r="E1" s="88"/>
      <c r="F1" s="88"/>
      <c r="G1" s="90"/>
    </row>
    <row r="2" spans="1:9">
      <c r="A2" s="92"/>
      <c r="B2" s="93" t="s">
        <v>79</v>
      </c>
      <c r="C2" s="84" t="str">
        <f>Kadar.ode.!C2</f>
        <v>07210582</v>
      </c>
      <c r="D2" s="88"/>
      <c r="E2" s="88"/>
      <c r="F2" s="88"/>
      <c r="G2" s="90"/>
    </row>
    <row r="3" spans="1:9">
      <c r="A3" s="92"/>
      <c r="B3" s="93" t="s">
        <v>80</v>
      </c>
      <c r="C3" s="84" t="str">
        <f>Kadar.ode.!C3</f>
        <v>01.01.2023.</v>
      </c>
      <c r="D3" s="88"/>
      <c r="E3" s="88"/>
      <c r="F3" s="88"/>
      <c r="G3" s="90"/>
    </row>
    <row r="4" spans="1:9" ht="14.25">
      <c r="A4" s="92"/>
      <c r="B4" s="93" t="s">
        <v>142</v>
      </c>
      <c r="C4" s="85" t="s">
        <v>121</v>
      </c>
      <c r="D4" s="89"/>
      <c r="E4" s="89"/>
      <c r="F4" s="89"/>
      <c r="G4" s="91"/>
    </row>
    <row r="5" spans="1:9" ht="12" customHeight="1">
      <c r="A5" s="35"/>
      <c r="B5" s="5"/>
      <c r="C5" s="34"/>
      <c r="D5" s="24"/>
    </row>
    <row r="6" spans="1:9" ht="21.75" customHeight="1">
      <c r="A6" s="283" t="s">
        <v>20</v>
      </c>
      <c r="B6" s="283"/>
      <c r="C6" s="60"/>
      <c r="D6" s="60"/>
      <c r="E6" s="60"/>
      <c r="F6" s="60"/>
    </row>
    <row r="7" spans="1:9">
      <c r="A7" s="62" t="s">
        <v>73</v>
      </c>
      <c r="B7" s="66"/>
      <c r="C7" s="60"/>
      <c r="D7" s="60"/>
      <c r="E7" s="60"/>
      <c r="F7" s="60"/>
    </row>
    <row r="8" spans="1:9">
      <c r="A8" s="62" t="s">
        <v>74</v>
      </c>
      <c r="B8" s="66">
        <v>350</v>
      </c>
      <c r="C8" s="60"/>
      <c r="D8" s="60"/>
      <c r="E8" s="60"/>
      <c r="F8" s="60"/>
    </row>
    <row r="9" spans="1:9">
      <c r="A9" s="62" t="s">
        <v>51</v>
      </c>
      <c r="B9" s="66">
        <v>350</v>
      </c>
      <c r="C9" s="60"/>
      <c r="D9" s="60"/>
      <c r="E9" s="60"/>
      <c r="F9" s="60"/>
    </row>
    <row r="10" spans="1:9">
      <c r="A10" s="60"/>
      <c r="B10" s="60"/>
      <c r="C10" s="60"/>
      <c r="D10" s="60"/>
      <c r="E10" s="60"/>
      <c r="F10" s="60"/>
      <c r="G10" s="60"/>
      <c r="H10" s="60"/>
      <c r="I10" s="61"/>
    </row>
    <row r="11" spans="1:9" ht="57.75" customHeight="1">
      <c r="A11" s="278" t="s">
        <v>34</v>
      </c>
      <c r="B11" s="284" t="s">
        <v>88</v>
      </c>
      <c r="C11" s="284"/>
      <c r="D11" s="284"/>
      <c r="E11" s="284"/>
      <c r="F11" s="284"/>
      <c r="G11" s="284"/>
      <c r="H11" s="284" t="s">
        <v>85</v>
      </c>
      <c r="I11" s="284"/>
    </row>
    <row r="12" spans="1:9" ht="54.75" customHeight="1">
      <c r="A12" s="278"/>
      <c r="B12" s="106" t="s">
        <v>101</v>
      </c>
      <c r="C12" s="106" t="s">
        <v>36</v>
      </c>
      <c r="D12" s="106" t="s">
        <v>17</v>
      </c>
      <c r="E12" s="106" t="s">
        <v>102</v>
      </c>
      <c r="F12" s="106" t="s">
        <v>36</v>
      </c>
      <c r="G12" s="106" t="s">
        <v>17</v>
      </c>
      <c r="H12" s="106" t="s">
        <v>35</v>
      </c>
      <c r="I12" s="106" t="s">
        <v>37</v>
      </c>
    </row>
    <row r="13" spans="1:9">
      <c r="A13" s="101" t="s">
        <v>156</v>
      </c>
      <c r="B13" s="63">
        <v>26</v>
      </c>
      <c r="C13" s="63">
        <v>17</v>
      </c>
      <c r="D13" s="102">
        <f t="shared" ref="D13:D23" si="0">B13-C13</f>
        <v>9</v>
      </c>
      <c r="E13" s="64">
        <v>97</v>
      </c>
      <c r="F13" s="65">
        <v>97</v>
      </c>
      <c r="G13" s="102">
        <f t="shared" ref="G13:G23" si="1">E13-F13</f>
        <v>0</v>
      </c>
      <c r="H13" s="64"/>
      <c r="I13" s="65">
        <v>3</v>
      </c>
    </row>
    <row r="14" spans="1:9">
      <c r="A14" s="101"/>
      <c r="B14" s="63"/>
      <c r="C14" s="63"/>
      <c r="D14" s="102">
        <f t="shared" si="0"/>
        <v>0</v>
      </c>
      <c r="E14" s="64"/>
      <c r="F14" s="65"/>
      <c r="G14" s="102">
        <f t="shared" si="1"/>
        <v>0</v>
      </c>
      <c r="H14" s="64"/>
      <c r="I14" s="65"/>
    </row>
    <row r="15" spans="1:9">
      <c r="A15" s="101"/>
      <c r="B15" s="63"/>
      <c r="C15" s="63"/>
      <c r="D15" s="102">
        <f t="shared" si="0"/>
        <v>0</v>
      </c>
      <c r="E15" s="64"/>
      <c r="F15" s="65"/>
      <c r="G15" s="102">
        <f t="shared" si="1"/>
        <v>0</v>
      </c>
      <c r="H15" s="64"/>
      <c r="I15" s="65"/>
    </row>
    <row r="16" spans="1:9">
      <c r="A16" s="101"/>
      <c r="B16" s="63"/>
      <c r="C16" s="63"/>
      <c r="D16" s="102">
        <f t="shared" si="0"/>
        <v>0</v>
      </c>
      <c r="E16" s="64"/>
      <c r="F16" s="65"/>
      <c r="G16" s="102">
        <f t="shared" si="1"/>
        <v>0</v>
      </c>
      <c r="H16" s="64"/>
      <c r="I16" s="65"/>
    </row>
    <row r="17" spans="1:9">
      <c r="A17" s="101"/>
      <c r="B17" s="63"/>
      <c r="C17" s="63"/>
      <c r="D17" s="102">
        <f t="shared" si="0"/>
        <v>0</v>
      </c>
      <c r="E17" s="64"/>
      <c r="F17" s="65"/>
      <c r="G17" s="102">
        <f t="shared" si="1"/>
        <v>0</v>
      </c>
      <c r="H17" s="64"/>
      <c r="I17" s="65"/>
    </row>
    <row r="18" spans="1:9">
      <c r="A18" s="101"/>
      <c r="B18" s="63"/>
      <c r="C18" s="63"/>
      <c r="D18" s="102">
        <f t="shared" si="0"/>
        <v>0</v>
      </c>
      <c r="E18" s="64"/>
      <c r="F18" s="65"/>
      <c r="G18" s="102">
        <f t="shared" si="1"/>
        <v>0</v>
      </c>
      <c r="H18" s="64"/>
      <c r="I18" s="65"/>
    </row>
    <row r="19" spans="1:9">
      <c r="A19" s="101"/>
      <c r="B19" s="63"/>
      <c r="C19" s="63"/>
      <c r="D19" s="102">
        <f t="shared" si="0"/>
        <v>0</v>
      </c>
      <c r="E19" s="64"/>
      <c r="F19" s="65"/>
      <c r="G19" s="102">
        <f t="shared" si="1"/>
        <v>0</v>
      </c>
      <c r="H19" s="64"/>
      <c r="I19" s="65"/>
    </row>
    <row r="20" spans="1:9">
      <c r="A20" s="101"/>
      <c r="B20" s="63"/>
      <c r="C20" s="63"/>
      <c r="D20" s="102">
        <f t="shared" si="0"/>
        <v>0</v>
      </c>
      <c r="E20" s="64"/>
      <c r="F20" s="65"/>
      <c r="G20" s="102">
        <f t="shared" si="1"/>
        <v>0</v>
      </c>
      <c r="H20" s="64"/>
      <c r="I20" s="65"/>
    </row>
    <row r="21" spans="1:9" s="28" customFormat="1">
      <c r="A21" s="103"/>
      <c r="B21" s="63"/>
      <c r="C21" s="63"/>
      <c r="D21" s="102">
        <f t="shared" si="0"/>
        <v>0</v>
      </c>
      <c r="E21" s="64"/>
      <c r="F21" s="65"/>
      <c r="G21" s="102">
        <f t="shared" si="1"/>
        <v>0</v>
      </c>
      <c r="H21" s="64"/>
      <c r="I21" s="65"/>
    </row>
    <row r="22" spans="1:9" s="28" customFormat="1">
      <c r="A22" s="103"/>
      <c r="B22" s="63"/>
      <c r="C22" s="63"/>
      <c r="D22" s="102">
        <f t="shared" si="0"/>
        <v>0</v>
      </c>
      <c r="E22" s="64"/>
      <c r="F22" s="65"/>
      <c r="G22" s="102">
        <f t="shared" si="1"/>
        <v>0</v>
      </c>
      <c r="H22" s="64"/>
      <c r="I22" s="65"/>
    </row>
    <row r="23" spans="1:9" s="28" customFormat="1">
      <c r="A23" s="104" t="s">
        <v>2</v>
      </c>
      <c r="B23" s="66">
        <f>SUM(B13:B22)</f>
        <v>26</v>
      </c>
      <c r="C23" s="66">
        <f>SUM(C13:C22)</f>
        <v>17</v>
      </c>
      <c r="D23" s="105">
        <f t="shared" si="0"/>
        <v>9</v>
      </c>
      <c r="E23" s="66">
        <f>SUM(E13:E22)</f>
        <v>97</v>
      </c>
      <c r="F23" s="66">
        <f>SUM(F13:F22)</f>
        <v>97</v>
      </c>
      <c r="G23" s="105">
        <f t="shared" si="1"/>
        <v>0</v>
      </c>
      <c r="H23" s="66">
        <f>SUM(H13:H22)</f>
        <v>0</v>
      </c>
      <c r="I23" s="66">
        <f>SUM(I13:I22)</f>
        <v>3</v>
      </c>
    </row>
  </sheetData>
  <mergeCells count="4">
    <mergeCell ref="A6:B6"/>
    <mergeCell ref="A11:A12"/>
    <mergeCell ref="B11:G11"/>
    <mergeCell ref="H11:I11"/>
  </mergeCells>
  <phoneticPr fontId="10" type="noConversion"/>
  <pageMargins left="0.43307086614173229" right="0.23622047244094491" top="0.55118110236220474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view="pageBreakPreview" zoomScaleNormal="100" zoomScaleSheetLayoutView="100" workbookViewId="0">
      <selection activeCell="R6" sqref="R6"/>
    </sheetView>
  </sheetViews>
  <sheetFormatPr defaultRowHeight="12.75"/>
  <cols>
    <col min="1" max="1" width="25.5703125" customWidth="1"/>
    <col min="2" max="2" width="5.42578125" customWidth="1"/>
    <col min="3" max="3" width="16.28515625" customWidth="1"/>
    <col min="4" max="4" width="10.28515625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  <col min="10" max="10" width="16.7109375" customWidth="1"/>
    <col min="11" max="11" width="20.140625" customWidth="1"/>
  </cols>
  <sheetData>
    <row r="1" spans="1:17">
      <c r="A1" s="92"/>
      <c r="B1" s="93" t="s">
        <v>78</v>
      </c>
      <c r="C1" s="84" t="str">
        <f>Kadar.ode.!C1</f>
        <v>Институт за лечење и рехабилитацију "Нишка Бања"</v>
      </c>
      <c r="D1" s="88"/>
      <c r="E1" s="88"/>
      <c r="F1" s="88"/>
      <c r="G1" s="148"/>
      <c r="H1" s="159"/>
      <c r="I1" s="155"/>
      <c r="J1" s="152"/>
      <c r="K1" s="152"/>
      <c r="L1" s="29"/>
      <c r="M1" s="29"/>
      <c r="N1" s="29"/>
      <c r="O1" s="29"/>
      <c r="P1" s="29"/>
      <c r="Q1" s="29"/>
    </row>
    <row r="2" spans="1:17">
      <c r="A2" s="92"/>
      <c r="B2" s="93" t="s">
        <v>79</v>
      </c>
      <c r="C2" s="84" t="str">
        <f>Kadar.ode.!C2</f>
        <v>07210582</v>
      </c>
      <c r="D2" s="88"/>
      <c r="E2" s="88"/>
      <c r="F2" s="88"/>
      <c r="G2" s="147"/>
      <c r="H2" s="159"/>
      <c r="I2" s="156"/>
      <c r="J2" s="152"/>
      <c r="K2" s="149"/>
      <c r="L2" s="29"/>
      <c r="M2" s="29"/>
    </row>
    <row r="3" spans="1:17">
      <c r="A3" s="92"/>
      <c r="B3" s="93" t="s">
        <v>80</v>
      </c>
      <c r="C3" s="84" t="str">
        <f>Kadar.ode.!C3</f>
        <v>01.01.2023.</v>
      </c>
      <c r="D3" s="88"/>
      <c r="E3" s="88"/>
      <c r="F3" s="88"/>
      <c r="G3" s="136"/>
      <c r="H3" s="159"/>
      <c r="I3" s="156"/>
      <c r="J3" s="152"/>
      <c r="K3" s="149"/>
      <c r="L3" s="29"/>
      <c r="M3" s="29"/>
      <c r="N3" s="29"/>
      <c r="O3" s="29"/>
      <c r="P3" s="29"/>
      <c r="Q3" s="29"/>
    </row>
    <row r="4" spans="1:17" ht="14.25">
      <c r="A4" s="92"/>
      <c r="B4" s="93" t="s">
        <v>143</v>
      </c>
      <c r="C4" s="85" t="s">
        <v>103</v>
      </c>
      <c r="D4" s="89"/>
      <c r="E4" s="89"/>
      <c r="F4" s="89"/>
      <c r="G4" s="137"/>
      <c r="H4" s="160"/>
      <c r="I4" s="157"/>
      <c r="J4" s="153"/>
      <c r="K4" s="150"/>
      <c r="L4" s="29"/>
      <c r="M4" s="29"/>
      <c r="N4" s="29"/>
      <c r="O4" s="29"/>
      <c r="P4" s="29"/>
      <c r="Q4" s="29"/>
    </row>
    <row r="5" spans="1:17">
      <c r="A5" s="146"/>
      <c r="B5" s="146"/>
      <c r="C5" s="146"/>
      <c r="D5" s="146"/>
      <c r="E5" s="146"/>
      <c r="F5" s="146"/>
      <c r="G5" s="165"/>
      <c r="H5" s="161"/>
      <c r="I5" s="158"/>
      <c r="J5" s="154"/>
      <c r="K5" s="151"/>
      <c r="L5" s="30"/>
      <c r="M5" s="30"/>
      <c r="N5" s="30"/>
      <c r="O5" s="30"/>
      <c r="P5" s="30"/>
      <c r="Q5" s="30"/>
    </row>
    <row r="6" spans="1:17" ht="193.5" customHeight="1" thickBot="1">
      <c r="A6" s="162"/>
      <c r="B6" s="162"/>
      <c r="C6" s="163" t="s">
        <v>152</v>
      </c>
      <c r="D6" s="163" t="s">
        <v>36</v>
      </c>
      <c r="E6" s="163" t="s">
        <v>49</v>
      </c>
      <c r="F6" s="163" t="s">
        <v>85</v>
      </c>
      <c r="G6" s="163" t="s">
        <v>104</v>
      </c>
      <c r="H6" s="171" t="s">
        <v>155</v>
      </c>
      <c r="I6" s="171" t="s">
        <v>154</v>
      </c>
      <c r="J6" s="164" t="s">
        <v>153</v>
      </c>
      <c r="K6" s="145" t="s">
        <v>151</v>
      </c>
      <c r="L6" s="30"/>
      <c r="M6" s="30"/>
      <c r="N6" s="30"/>
      <c r="O6" s="30"/>
      <c r="P6" s="30"/>
      <c r="Q6" s="30"/>
    </row>
    <row r="7" spans="1:17" ht="6" customHeight="1" thickTop="1" thickBot="1">
      <c r="A7" s="31"/>
      <c r="B7" s="31"/>
      <c r="C7" s="31"/>
      <c r="D7" s="31"/>
      <c r="E7" s="31"/>
      <c r="F7" s="31"/>
      <c r="G7" s="31"/>
      <c r="H7" s="31"/>
      <c r="I7" s="168"/>
      <c r="J7" s="169"/>
      <c r="K7" s="167"/>
      <c r="L7" s="30"/>
      <c r="M7" s="30"/>
      <c r="N7" s="30"/>
      <c r="O7" s="30"/>
      <c r="P7" s="30"/>
      <c r="Q7" s="30"/>
    </row>
    <row r="8" spans="1:17" ht="16.5" thickTop="1" thickBot="1">
      <c r="A8" s="166" t="s">
        <v>43</v>
      </c>
      <c r="B8" s="31"/>
      <c r="C8" s="31">
        <f>SUM(Kadar.ode.!I25,Kadar.dne.bol.dij.!E18,Kadar.zaj.med.del.!D22)</f>
        <v>27</v>
      </c>
      <c r="D8" s="67">
        <f>IF(Kadar.zaj.med.del.!E11&gt;=Kadar.zaj.med.del.!J11,SUM(Kadar.ode.!P25,Kadar.dne.bol.dij.!H18,Kadar.zaj.med.del.!J22)-Kadar.zaj.med.del.!J11-Kadar.zaj.med.del.!J18,IF(((Kadar.zaj.med.del.!E11+Kadar.zaj.med.del.!D11)&lt;=Kadar.zaj.med.del.!J11),SUM(Kadar.ode.!P25,Kadar.dne.bol.dij.!H18,Kadar.zaj.med.del.!J22)-Kadar.zaj.med.del.!J18-(Kadar.zaj.med.del.!J11-Kadar.zaj.med.del.!D11),SUM(Kadar.ode.!P25,Kadar.dne.bol.dij.!H18,Kadar.zaj.med.del.!J22)-Kadar.zaj.med.del.!J18-Kadar.zaj.med.del.!E11))</f>
        <v>17</v>
      </c>
      <c r="E8" s="67">
        <f t="shared" ref="E8:E13" si="0">C8-D8</f>
        <v>10</v>
      </c>
      <c r="F8" s="31">
        <f>SUM(Kadar.ode.!AD25,Kadar.dne.bol.dij.!P18,Kadar.zaj.med.del.!T22)</f>
        <v>0</v>
      </c>
      <c r="G8" s="31">
        <f t="shared" ref="G8:G13" si="1">SUM(C8,F8)</f>
        <v>27</v>
      </c>
      <c r="H8" s="31">
        <v>0</v>
      </c>
      <c r="I8" s="144">
        <v>4</v>
      </c>
      <c r="J8" s="144">
        <v>0</v>
      </c>
      <c r="K8" s="144">
        <f>C8+J8</f>
        <v>27</v>
      </c>
      <c r="L8" s="30"/>
      <c r="M8" s="30"/>
      <c r="N8" s="30"/>
      <c r="O8" s="30"/>
      <c r="P8" s="30"/>
      <c r="Q8" s="30"/>
    </row>
    <row r="9" spans="1:17" ht="16.5" thickTop="1" thickBot="1">
      <c r="A9" s="166" t="s">
        <v>44</v>
      </c>
      <c r="B9" s="31"/>
      <c r="C9" s="31">
        <f>SUM(Kadar.zaj.med.del.!E22)</f>
        <v>0</v>
      </c>
      <c r="D9" s="31">
        <f>IF(Kadar.zaj.med.del.!D11+Kadar.zaj.med.del.!E11&lt;=Kadar.zaj.med.del.!J11,SUM(Kadar.zaj.med.del.!J18+Kadar.zaj.med.del.!J11-Kadar.zaj.med.del.!D11),IF(Kadar.zaj.med.del.!E11&gt;Kadar.zaj.med.del.!J11,SUM(Kadar.zaj.med.del.!J18+Kadar.zaj.med.del.!J11),SUM(Kadar.zaj.med.del.!J18+Kadar.zaj.med.del.!E11)))</f>
        <v>0</v>
      </c>
      <c r="E9" s="31">
        <f t="shared" si="0"/>
        <v>0</v>
      </c>
      <c r="F9" s="31">
        <f>SUM(Kadar.zaj.med.del.!U22)</f>
        <v>0</v>
      </c>
      <c r="G9" s="31">
        <f t="shared" si="1"/>
        <v>0</v>
      </c>
      <c r="H9" s="31">
        <v>0</v>
      </c>
      <c r="I9" s="31">
        <v>0</v>
      </c>
      <c r="J9" s="144">
        <v>0</v>
      </c>
      <c r="K9" s="31">
        <f t="shared" ref="K9:K14" si="2">C9+J9</f>
        <v>0</v>
      </c>
      <c r="L9" s="30"/>
      <c r="M9" s="30"/>
      <c r="N9" s="30"/>
      <c r="O9" s="30"/>
      <c r="P9" s="30"/>
      <c r="Q9" s="30"/>
    </row>
    <row r="10" spans="1:17" ht="31.5" thickTop="1" thickBot="1">
      <c r="A10" s="166" t="s">
        <v>45</v>
      </c>
      <c r="B10" s="31"/>
      <c r="C10" s="31">
        <f>SUM(Kadar.ode.!R25,Kadar.dne.bol.dij.!J18,Kadar.zaj.med.del.!L22)</f>
        <v>43</v>
      </c>
      <c r="D10" s="67">
        <f>SUM(Kadar.ode.!X25,Kadar.dne.bol.dij.!K18,Kadar.zaj.med.del.!O22)</f>
        <v>61</v>
      </c>
      <c r="E10" s="31">
        <f t="shared" si="0"/>
        <v>-18</v>
      </c>
      <c r="F10" s="31">
        <f>SUM(Kadar.ode.!AE25,Kadar.dne.bol.dij.!Q18,Kadar.zaj.med.del.!V22)</f>
        <v>0</v>
      </c>
      <c r="G10" s="31">
        <f t="shared" si="1"/>
        <v>43</v>
      </c>
      <c r="H10" s="31">
        <v>0</v>
      </c>
      <c r="I10" s="31">
        <v>3</v>
      </c>
      <c r="J10" s="144">
        <v>0</v>
      </c>
      <c r="K10" s="31">
        <f t="shared" si="2"/>
        <v>43</v>
      </c>
    </row>
    <row r="11" spans="1:17" ht="31.5" thickTop="1" thickBot="1">
      <c r="A11" s="166" t="s">
        <v>46</v>
      </c>
      <c r="B11" s="31"/>
      <c r="C11" s="31">
        <f>SUM(Kadar.ode.!Z25,Kadar.dne.bol.dij.!M18,Kadar.zaj.med.del.!Q22)</f>
        <v>0</v>
      </c>
      <c r="D11" s="31">
        <f>SUM(Kadar.ode.!AA25,Kadar.ode.!AB25,Kadar.dne.bol.dij.!N18,Kadar.zaj.med.del.!R22)</f>
        <v>0</v>
      </c>
      <c r="E11" s="31">
        <f t="shared" si="0"/>
        <v>0</v>
      </c>
      <c r="F11" s="31">
        <f>SUM(Kadar.ode.!AF25,Kadar.dne.bol.dij.!R18,Kadar.zaj.med.del.!W22)</f>
        <v>0</v>
      </c>
      <c r="G11" s="31">
        <f t="shared" si="1"/>
        <v>0</v>
      </c>
      <c r="H11" s="31">
        <v>0</v>
      </c>
      <c r="I11" s="31">
        <v>0</v>
      </c>
      <c r="J11" s="144">
        <v>0</v>
      </c>
      <c r="K11" s="31">
        <f t="shared" si="2"/>
        <v>0</v>
      </c>
    </row>
    <row r="12" spans="1:17" ht="46.5" thickTop="1" thickBot="1">
      <c r="A12" s="166" t="s">
        <v>47</v>
      </c>
      <c r="B12" s="31"/>
      <c r="C12" s="31">
        <f>SUM(Kadar.nem.!B23)</f>
        <v>26</v>
      </c>
      <c r="D12" s="31">
        <f>SUM(Kadar.nem.!C23)</f>
        <v>17</v>
      </c>
      <c r="E12" s="31">
        <f t="shared" si="0"/>
        <v>9</v>
      </c>
      <c r="F12" s="31">
        <f>SUM(Kadar.nem.!H23)</f>
        <v>0</v>
      </c>
      <c r="G12" s="31">
        <f t="shared" si="1"/>
        <v>26</v>
      </c>
      <c r="H12" s="31">
        <v>0</v>
      </c>
      <c r="I12" s="31">
        <v>2</v>
      </c>
      <c r="J12" s="144">
        <v>0</v>
      </c>
      <c r="K12" s="31">
        <f t="shared" si="2"/>
        <v>26</v>
      </c>
    </row>
    <row r="13" spans="1:17" ht="46.5" thickTop="1" thickBot="1">
      <c r="A13" s="166" t="s">
        <v>48</v>
      </c>
      <c r="B13" s="31"/>
      <c r="C13" s="31">
        <f>SUM(Kadar.nem.!E23)</f>
        <v>97</v>
      </c>
      <c r="D13" s="31">
        <f>SUM(Kadar.nem.!F23)</f>
        <v>97</v>
      </c>
      <c r="E13" s="31">
        <f t="shared" si="0"/>
        <v>0</v>
      </c>
      <c r="F13" s="31">
        <f>SUM(Kadar.nem.!I23)</f>
        <v>3</v>
      </c>
      <c r="G13" s="31">
        <f t="shared" si="1"/>
        <v>100</v>
      </c>
      <c r="H13" s="31">
        <v>3</v>
      </c>
      <c r="I13" s="31">
        <v>14</v>
      </c>
      <c r="J13" s="144">
        <v>0</v>
      </c>
      <c r="K13" s="31">
        <f t="shared" si="2"/>
        <v>97</v>
      </c>
    </row>
    <row r="14" spans="1:17" ht="16.5" thickTop="1" thickBot="1">
      <c r="A14" s="166" t="s">
        <v>2</v>
      </c>
      <c r="B14" s="31"/>
      <c r="C14" s="31">
        <f t="shared" ref="C14:I14" si="3">SUM(C8:C13)</f>
        <v>193</v>
      </c>
      <c r="D14" s="31">
        <f t="shared" si="3"/>
        <v>192</v>
      </c>
      <c r="E14" s="31">
        <f t="shared" si="3"/>
        <v>1</v>
      </c>
      <c r="F14" s="31">
        <f t="shared" si="3"/>
        <v>3</v>
      </c>
      <c r="G14" s="31">
        <f t="shared" si="3"/>
        <v>196</v>
      </c>
      <c r="H14" s="31">
        <f t="shared" si="3"/>
        <v>3</v>
      </c>
      <c r="I14" s="31">
        <f t="shared" si="3"/>
        <v>23</v>
      </c>
      <c r="J14" s="144">
        <v>0</v>
      </c>
      <c r="K14" s="31">
        <f t="shared" si="2"/>
        <v>193</v>
      </c>
    </row>
    <row r="15" spans="1:17" ht="13.5" thickTop="1"/>
  </sheetData>
  <phoneticPr fontId="10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workbookViewId="0">
      <selection activeCell="I36" sqref="I36"/>
    </sheetView>
  </sheetViews>
  <sheetFormatPr defaultRowHeight="12.75"/>
  <cols>
    <col min="1" max="1" width="8.28515625" customWidth="1"/>
    <col min="2" max="2" width="26.7109375" customWidth="1"/>
    <col min="3" max="3" width="11.42578125" customWidth="1"/>
    <col min="4" max="4" width="10.28515625" customWidth="1"/>
    <col min="5" max="6" width="12" customWidth="1"/>
    <col min="7" max="7" width="12.140625" customWidth="1"/>
    <col min="8" max="10" width="12.28515625" customWidth="1"/>
    <col min="11" max="11" width="12.5703125" customWidth="1"/>
    <col min="12" max="12" width="12.85546875" customWidth="1"/>
  </cols>
  <sheetData>
    <row r="1" spans="1:12">
      <c r="A1" s="92"/>
      <c r="B1" s="93" t="s">
        <v>78</v>
      </c>
      <c r="C1" s="84" t="str">
        <f>Kadar.ode.!C1</f>
        <v>Институт за лечење и рехабилитацију "Нишка Бања"</v>
      </c>
      <c r="D1" s="88"/>
      <c r="E1" s="88"/>
      <c r="F1" s="136"/>
      <c r="G1" s="263"/>
    </row>
    <row r="2" spans="1:12">
      <c r="A2" s="92"/>
      <c r="B2" s="93" t="s">
        <v>79</v>
      </c>
      <c r="C2" s="84" t="str">
        <f>Kadar.ode.!C2</f>
        <v>07210582</v>
      </c>
      <c r="D2" s="88"/>
      <c r="E2" s="88"/>
      <c r="F2" s="136"/>
      <c r="G2" s="138"/>
    </row>
    <row r="3" spans="1:12">
      <c r="A3" s="92"/>
      <c r="B3" s="93"/>
      <c r="C3" s="84"/>
      <c r="D3" s="88"/>
      <c r="E3" s="88"/>
      <c r="F3" s="136"/>
      <c r="G3" s="138"/>
    </row>
    <row r="4" spans="1:12" ht="14.25">
      <c r="A4" s="92"/>
      <c r="B4" s="93" t="s">
        <v>144</v>
      </c>
      <c r="C4" s="85" t="s">
        <v>110</v>
      </c>
      <c r="D4" s="89"/>
      <c r="E4" s="89"/>
      <c r="F4" s="137"/>
      <c r="G4" s="138"/>
    </row>
    <row r="6" spans="1:12" ht="33.75" customHeight="1">
      <c r="A6" s="303" t="s">
        <v>76</v>
      </c>
      <c r="B6" s="303" t="s">
        <v>39</v>
      </c>
      <c r="C6" s="305" t="s">
        <v>105</v>
      </c>
      <c r="D6" s="306"/>
      <c r="E6" s="305" t="s">
        <v>106</v>
      </c>
      <c r="F6" s="306"/>
      <c r="G6" s="305" t="s">
        <v>109</v>
      </c>
      <c r="H6" s="306"/>
      <c r="I6" s="305" t="s">
        <v>107</v>
      </c>
      <c r="J6" s="306"/>
      <c r="K6" s="296" t="s">
        <v>108</v>
      </c>
      <c r="L6" s="296"/>
    </row>
    <row r="7" spans="1:12" ht="38.25" customHeight="1" thickBot="1">
      <c r="A7" s="304"/>
      <c r="B7" s="304"/>
      <c r="C7" s="71" t="s">
        <v>1</v>
      </c>
      <c r="D7" s="72" t="s">
        <v>0</v>
      </c>
      <c r="E7" s="115" t="s">
        <v>218</v>
      </c>
      <c r="F7" s="115" t="s">
        <v>216</v>
      </c>
      <c r="G7" s="115" t="s">
        <v>218</v>
      </c>
      <c r="H7" s="115" t="s">
        <v>216</v>
      </c>
      <c r="I7" s="115" t="s">
        <v>218</v>
      </c>
      <c r="J7" s="115" t="s">
        <v>216</v>
      </c>
      <c r="K7" s="115" t="s">
        <v>218</v>
      </c>
      <c r="L7" s="115" t="s">
        <v>216</v>
      </c>
    </row>
    <row r="8" spans="1:12" ht="13.5" thickTop="1">
      <c r="A8" s="297" t="s">
        <v>159</v>
      </c>
      <c r="B8" s="300" t="s">
        <v>156</v>
      </c>
      <c r="C8" s="179" t="s">
        <v>2</v>
      </c>
      <c r="D8" s="180">
        <v>350</v>
      </c>
      <c r="E8" s="181">
        <f t="shared" ref="E8:H8" si="0">E11</f>
        <v>5263</v>
      </c>
      <c r="F8" s="181">
        <f t="shared" si="0"/>
        <v>5200</v>
      </c>
      <c r="G8" s="181">
        <f t="shared" si="0"/>
        <v>101171</v>
      </c>
      <c r="H8" s="181">
        <f t="shared" si="0"/>
        <v>104320</v>
      </c>
      <c r="I8" s="182">
        <f>G8/E8</f>
        <v>19.22306669200076</v>
      </c>
      <c r="J8" s="182">
        <f>H8/F8</f>
        <v>20.061538461538461</v>
      </c>
      <c r="K8" s="182">
        <f>G8/(365*D8)*100</f>
        <v>79.194520547945203</v>
      </c>
      <c r="L8" s="182">
        <f>H8/(365*D8)*100</f>
        <v>81.659491193737765</v>
      </c>
    </row>
    <row r="9" spans="1:12">
      <c r="A9" s="298"/>
      <c r="B9" s="301"/>
      <c r="C9" s="183" t="s">
        <v>4</v>
      </c>
      <c r="D9" s="180"/>
      <c r="E9" s="181"/>
      <c r="F9" s="181"/>
      <c r="G9" s="181"/>
      <c r="H9" s="181"/>
      <c r="I9" s="182"/>
      <c r="J9" s="182"/>
      <c r="K9" s="182"/>
      <c r="L9" s="182"/>
    </row>
    <row r="10" spans="1:12">
      <c r="A10" s="298"/>
      <c r="B10" s="301"/>
      <c r="C10" s="183" t="s">
        <v>5</v>
      </c>
      <c r="D10" s="180"/>
      <c r="E10" s="181"/>
      <c r="F10" s="181"/>
      <c r="G10" s="181"/>
      <c r="H10" s="181"/>
      <c r="I10" s="182"/>
      <c r="J10" s="182"/>
      <c r="K10" s="182"/>
      <c r="L10" s="182"/>
    </row>
    <row r="11" spans="1:12" ht="13.5" thickBot="1">
      <c r="A11" s="299"/>
      <c r="B11" s="302"/>
      <c r="C11" s="184" t="s">
        <v>6</v>
      </c>
      <c r="D11" s="185">
        <v>350</v>
      </c>
      <c r="E11" s="186">
        <v>5263</v>
      </c>
      <c r="F11" s="186">
        <v>5200</v>
      </c>
      <c r="G11" s="186">
        <v>101171</v>
      </c>
      <c r="H11" s="187">
        <v>104320</v>
      </c>
      <c r="I11" s="188">
        <f>G11/E11</f>
        <v>19.22306669200076</v>
      </c>
      <c r="J11" s="188">
        <f>H11/F11</f>
        <v>20.061538461538461</v>
      </c>
      <c r="K11" s="188">
        <f>G11/(365*D11)*100</f>
        <v>79.194520547945203</v>
      </c>
      <c r="L11" s="188">
        <f>H11/(365*D11)*100</f>
        <v>81.659491193737765</v>
      </c>
    </row>
    <row r="12" spans="1:12" ht="13.5" thickTop="1">
      <c r="A12" s="285"/>
      <c r="B12" s="285"/>
      <c r="C12" s="189"/>
      <c r="D12" s="180"/>
      <c r="E12" s="181"/>
      <c r="F12" s="181"/>
      <c r="G12" s="181"/>
      <c r="H12" s="190"/>
      <c r="I12" s="191"/>
      <c r="J12" s="191"/>
      <c r="K12" s="191"/>
      <c r="L12" s="191"/>
    </row>
    <row r="13" spans="1:12">
      <c r="A13" s="286"/>
      <c r="B13" s="288"/>
      <c r="C13" s="183"/>
      <c r="D13" s="180"/>
      <c r="E13" s="181"/>
      <c r="F13" s="181"/>
      <c r="G13" s="181"/>
      <c r="H13" s="181"/>
      <c r="I13" s="182"/>
      <c r="J13" s="182"/>
      <c r="K13" s="182"/>
      <c r="L13" s="182"/>
    </row>
    <row r="14" spans="1:12">
      <c r="A14" s="286"/>
      <c r="B14" s="288"/>
      <c r="C14" s="183"/>
      <c r="D14" s="180"/>
      <c r="E14" s="181"/>
      <c r="F14" s="181"/>
      <c r="G14" s="181"/>
      <c r="H14" s="181"/>
      <c r="I14" s="182"/>
      <c r="J14" s="182"/>
      <c r="K14" s="182"/>
      <c r="L14" s="182"/>
    </row>
    <row r="15" spans="1:12" ht="13.5" thickBot="1">
      <c r="A15" s="287"/>
      <c r="B15" s="289"/>
      <c r="C15" s="184"/>
      <c r="D15" s="185"/>
      <c r="E15" s="186"/>
      <c r="F15" s="186"/>
      <c r="G15" s="186"/>
      <c r="H15" s="187"/>
      <c r="I15" s="188"/>
      <c r="J15" s="188"/>
      <c r="K15" s="188"/>
      <c r="L15" s="188"/>
    </row>
    <row r="16" spans="1:12" ht="13.5" thickTop="1">
      <c r="A16" s="285"/>
      <c r="B16" s="285"/>
      <c r="C16" s="189"/>
      <c r="D16" s="180"/>
      <c r="E16" s="181"/>
      <c r="F16" s="181"/>
      <c r="G16" s="181"/>
      <c r="H16" s="190"/>
      <c r="I16" s="191"/>
      <c r="J16" s="191"/>
      <c r="K16" s="182"/>
      <c r="L16" s="191"/>
    </row>
    <row r="17" spans="1:12">
      <c r="A17" s="286"/>
      <c r="B17" s="288"/>
      <c r="C17" s="183"/>
      <c r="D17" s="180"/>
      <c r="E17" s="181"/>
      <c r="F17" s="181"/>
      <c r="G17" s="181"/>
      <c r="H17" s="181"/>
      <c r="I17" s="182"/>
      <c r="J17" s="182"/>
      <c r="K17" s="182"/>
      <c r="L17" s="182"/>
    </row>
    <row r="18" spans="1:12">
      <c r="A18" s="286"/>
      <c r="B18" s="288"/>
      <c r="C18" s="183"/>
      <c r="D18" s="180"/>
      <c r="E18" s="181"/>
      <c r="F18" s="181"/>
      <c r="G18" s="181"/>
      <c r="H18" s="181"/>
      <c r="I18" s="182"/>
      <c r="J18" s="182"/>
      <c r="K18" s="182"/>
      <c r="L18" s="182"/>
    </row>
    <row r="19" spans="1:12" ht="13.5" thickBot="1">
      <c r="A19" s="287"/>
      <c r="B19" s="289"/>
      <c r="C19" s="184"/>
      <c r="D19" s="185"/>
      <c r="E19" s="186"/>
      <c r="F19" s="186"/>
      <c r="G19" s="186"/>
      <c r="H19" s="187"/>
      <c r="I19" s="188"/>
      <c r="J19" s="188"/>
      <c r="K19" s="188"/>
      <c r="L19" s="188"/>
    </row>
    <row r="20" spans="1:12" ht="13.5" thickTop="1">
      <c r="A20" s="290" t="s">
        <v>3</v>
      </c>
      <c r="B20" s="291"/>
      <c r="C20" s="79" t="s">
        <v>2</v>
      </c>
      <c r="D20" s="192">
        <f>SUM(D21:D23)</f>
        <v>350</v>
      </c>
      <c r="E20" s="190">
        <f>E8+E12+E16</f>
        <v>5263</v>
      </c>
      <c r="F20" s="190">
        <f>F8</f>
        <v>5200</v>
      </c>
      <c r="G20" s="190">
        <f>G8+G12+G16</f>
        <v>101171</v>
      </c>
      <c r="H20" s="190">
        <f>H8</f>
        <v>104320</v>
      </c>
      <c r="I20" s="191">
        <f>G20/E20</f>
        <v>19.22306669200076</v>
      </c>
      <c r="J20" s="191">
        <f>H20/F20</f>
        <v>20.061538461538461</v>
      </c>
      <c r="K20" s="182">
        <f>G20/(365*D20)*100</f>
        <v>79.194520547945203</v>
      </c>
      <c r="L20" s="191">
        <f>H20/(365*D20)*100</f>
        <v>81.659491193737765</v>
      </c>
    </row>
    <row r="21" spans="1:12">
      <c r="A21" s="292"/>
      <c r="B21" s="293"/>
      <c r="C21" s="80" t="s">
        <v>4</v>
      </c>
      <c r="D21" s="180"/>
      <c r="E21" s="181"/>
      <c r="F21" s="181"/>
      <c r="G21" s="181"/>
      <c r="H21" s="181"/>
      <c r="I21" s="182"/>
      <c r="J21" s="182"/>
      <c r="K21" s="182"/>
      <c r="L21" s="182"/>
    </row>
    <row r="22" spans="1:12">
      <c r="A22" s="292"/>
      <c r="B22" s="293"/>
      <c r="C22" s="80" t="s">
        <v>5</v>
      </c>
      <c r="D22" s="180"/>
      <c r="E22" s="193"/>
      <c r="F22" s="193"/>
      <c r="G22" s="193"/>
      <c r="H22" s="194"/>
      <c r="I22" s="182"/>
      <c r="J22" s="182"/>
      <c r="K22" s="182"/>
      <c r="L22" s="182"/>
    </row>
    <row r="23" spans="1:12">
      <c r="A23" s="294"/>
      <c r="B23" s="295"/>
      <c r="C23" s="114" t="s">
        <v>6</v>
      </c>
      <c r="D23" s="195">
        <f>D11+D15+D19</f>
        <v>350</v>
      </c>
      <c r="E23" s="190">
        <f>E11+E15+E19</f>
        <v>5263</v>
      </c>
      <c r="F23" s="190">
        <f>F11</f>
        <v>5200</v>
      </c>
      <c r="G23" s="190">
        <f>G11+G15+G19</f>
        <v>101171</v>
      </c>
      <c r="H23" s="194">
        <f>H11</f>
        <v>104320</v>
      </c>
      <c r="I23" s="196">
        <f>G23/E23</f>
        <v>19.22306669200076</v>
      </c>
      <c r="J23" s="182">
        <f>H23/F23</f>
        <v>20.061538461538461</v>
      </c>
      <c r="K23" s="196">
        <f>G23/(365*D23)*100</f>
        <v>79.194520547945203</v>
      </c>
      <c r="L23" s="182">
        <f>H23/(365*D23)*100</f>
        <v>81.659491193737765</v>
      </c>
    </row>
  </sheetData>
  <mergeCells count="14">
    <mergeCell ref="A16:A19"/>
    <mergeCell ref="B16:B19"/>
    <mergeCell ref="A20:B23"/>
    <mergeCell ref="K6:L6"/>
    <mergeCell ref="A8:A11"/>
    <mergeCell ref="B8:B11"/>
    <mergeCell ref="A12:A15"/>
    <mergeCell ref="B12:B15"/>
    <mergeCell ref="A6:A7"/>
    <mergeCell ref="B6:B7"/>
    <mergeCell ref="C6:D6"/>
    <mergeCell ref="E6:F6"/>
    <mergeCell ref="G6:H6"/>
    <mergeCell ref="I6:J6"/>
  </mergeCells>
  <phoneticPr fontId="10" type="noConversion"/>
  <pageMargins left="0.31496062992125984" right="0.23622047244094491" top="0.55118110236220474" bottom="0.35433070866141736" header="0.31496062992125984" footer="0.31496062992125984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Normal="100" zoomScaleSheetLayoutView="100" workbookViewId="0">
      <selection activeCell="E13" sqref="E13"/>
    </sheetView>
  </sheetViews>
  <sheetFormatPr defaultRowHeight="12.75"/>
  <cols>
    <col min="1" max="1" width="10.28515625" style="2" customWidth="1"/>
    <col min="2" max="2" width="25.28515625" style="2" customWidth="1"/>
    <col min="3" max="3" width="10.42578125" style="2" customWidth="1"/>
    <col min="4" max="4" width="12" style="2" customWidth="1"/>
    <col min="5" max="5" width="12.28515625" style="2" customWidth="1"/>
    <col min="6" max="6" width="12.5703125" style="2" customWidth="1"/>
    <col min="7" max="7" width="12.7109375" style="2" customWidth="1"/>
    <col min="8" max="16384" width="9.140625" style="2"/>
  </cols>
  <sheetData>
    <row r="1" spans="1:7" s="1" customFormat="1">
      <c r="A1" s="92"/>
      <c r="B1" s="93" t="s">
        <v>78</v>
      </c>
      <c r="C1" s="84" t="s">
        <v>78</v>
      </c>
      <c r="D1" s="88"/>
      <c r="E1" s="88"/>
      <c r="F1" s="90"/>
    </row>
    <row r="2" spans="1:7">
      <c r="A2" s="92"/>
      <c r="B2" s="93" t="s">
        <v>79</v>
      </c>
      <c r="C2" s="84" t="str">
        <f>Kadar.ode.!C2</f>
        <v>07210582</v>
      </c>
      <c r="D2" s="88"/>
      <c r="E2" s="88"/>
      <c r="F2" s="90"/>
    </row>
    <row r="3" spans="1:7">
      <c r="A3" s="92"/>
      <c r="B3" s="93"/>
      <c r="C3" s="84"/>
      <c r="D3" s="88"/>
      <c r="E3" s="88"/>
      <c r="F3" s="90"/>
    </row>
    <row r="4" spans="1:7" ht="15.75" customHeight="1">
      <c r="A4" s="92"/>
      <c r="B4" s="93" t="s">
        <v>145</v>
      </c>
      <c r="C4" s="85" t="s">
        <v>111</v>
      </c>
      <c r="D4" s="89"/>
      <c r="E4" s="89"/>
      <c r="F4" s="91"/>
    </row>
    <row r="5" spans="1:7" ht="16.5" customHeight="1"/>
    <row r="6" spans="1:7" ht="34.5" customHeight="1">
      <c r="A6" s="310" t="s">
        <v>76</v>
      </c>
      <c r="B6" s="312" t="s">
        <v>39</v>
      </c>
      <c r="C6" s="312" t="s">
        <v>77</v>
      </c>
      <c r="D6" s="314" t="s">
        <v>124</v>
      </c>
      <c r="E6" s="315"/>
      <c r="F6" s="307" t="s">
        <v>112</v>
      </c>
      <c r="G6" s="307"/>
    </row>
    <row r="7" spans="1:7" ht="35.25" customHeight="1">
      <c r="A7" s="311"/>
      <c r="B7" s="313"/>
      <c r="C7" s="313"/>
      <c r="D7" s="175" t="s">
        <v>218</v>
      </c>
      <c r="E7" s="175" t="s">
        <v>216</v>
      </c>
      <c r="F7" s="175" t="s">
        <v>218</v>
      </c>
      <c r="G7" s="175" t="s">
        <v>216</v>
      </c>
    </row>
    <row r="8" spans="1:7" ht="28.5" customHeight="1">
      <c r="A8" s="197" t="s">
        <v>159</v>
      </c>
      <c r="B8" s="198" t="s">
        <v>156</v>
      </c>
      <c r="C8" s="124">
        <v>15</v>
      </c>
      <c r="D8" s="73">
        <v>13</v>
      </c>
      <c r="E8" s="116">
        <v>10</v>
      </c>
      <c r="F8" s="199">
        <v>261</v>
      </c>
      <c r="G8" s="75">
        <v>210</v>
      </c>
    </row>
    <row r="9" spans="1:7" ht="24.95" customHeight="1">
      <c r="A9" s="97"/>
      <c r="B9" s="118"/>
      <c r="C9" s="141"/>
      <c r="D9" s="141"/>
      <c r="E9" s="70"/>
      <c r="F9" s="74"/>
      <c r="G9" s="75"/>
    </row>
    <row r="10" spans="1:7" ht="24.95" customHeight="1">
      <c r="A10" s="97"/>
      <c r="B10" s="118"/>
      <c r="C10" s="141"/>
      <c r="D10" s="141"/>
      <c r="E10" s="70"/>
      <c r="F10" s="74"/>
      <c r="G10" s="75"/>
    </row>
    <row r="11" spans="1:7" ht="24.95" customHeight="1">
      <c r="A11" s="97"/>
      <c r="B11" s="118"/>
      <c r="C11" s="141"/>
      <c r="D11" s="141"/>
      <c r="E11" s="70"/>
      <c r="F11" s="74"/>
      <c r="G11" s="75"/>
    </row>
    <row r="12" spans="1:7" ht="24.95" customHeight="1">
      <c r="A12" s="97"/>
      <c r="B12" s="118"/>
      <c r="C12" s="141"/>
      <c r="D12" s="141"/>
      <c r="E12" s="70"/>
      <c r="F12" s="74"/>
      <c r="G12" s="75"/>
    </row>
    <row r="13" spans="1:7" ht="24.95" customHeight="1">
      <c r="A13" s="97"/>
      <c r="B13" s="118"/>
      <c r="C13" s="141"/>
      <c r="D13" s="141"/>
      <c r="E13" s="70"/>
      <c r="F13" s="74"/>
      <c r="G13" s="75"/>
    </row>
    <row r="14" spans="1:7" ht="24.95" customHeight="1">
      <c r="A14" s="97"/>
      <c r="B14" s="118"/>
      <c r="C14" s="141"/>
      <c r="D14" s="141"/>
      <c r="E14" s="70"/>
      <c r="F14" s="74"/>
      <c r="G14" s="75"/>
    </row>
    <row r="15" spans="1:7" ht="24.95" customHeight="1" thickBot="1">
      <c r="A15" s="200"/>
      <c r="B15" s="201"/>
      <c r="C15" s="202"/>
      <c r="D15" s="202"/>
      <c r="E15" s="76"/>
      <c r="F15" s="203"/>
      <c r="G15" s="204"/>
    </row>
    <row r="16" spans="1:7" ht="24.95" customHeight="1" thickTop="1">
      <c r="A16" s="308" t="s">
        <v>51</v>
      </c>
      <c r="B16" s="309"/>
      <c r="C16" s="205">
        <v>15</v>
      </c>
      <c r="D16" s="206">
        <f t="shared" ref="D16:G16" si="0">SUM(D8:D15)</f>
        <v>13</v>
      </c>
      <c r="E16" s="206">
        <f t="shared" si="0"/>
        <v>10</v>
      </c>
      <c r="F16" s="207">
        <f t="shared" si="0"/>
        <v>261</v>
      </c>
      <c r="G16" s="208">
        <f t="shared" si="0"/>
        <v>210</v>
      </c>
    </row>
  </sheetData>
  <mergeCells count="6">
    <mergeCell ref="F6:G6"/>
    <mergeCell ref="A16:B16"/>
    <mergeCell ref="A6:A7"/>
    <mergeCell ref="B6:B7"/>
    <mergeCell ref="C6:C7"/>
    <mergeCell ref="D6:E6"/>
  </mergeCells>
  <phoneticPr fontId="10" type="noConversion"/>
  <pageMargins left="0.47244094488188981" right="0.35433070866141736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8"/>
  <sheetViews>
    <sheetView view="pageBreakPreview" zoomScaleNormal="100" zoomScaleSheetLayoutView="100" workbookViewId="0">
      <selection activeCell="I30" sqref="I30"/>
    </sheetView>
  </sheetViews>
  <sheetFormatPr defaultRowHeight="12.75"/>
  <cols>
    <col min="1" max="1" width="10.85546875" style="133" customWidth="1"/>
    <col min="2" max="2" width="45.5703125" style="133" customWidth="1"/>
    <col min="3" max="3" width="14.5703125" style="133" customWidth="1"/>
    <col min="4" max="4" width="14" style="133" customWidth="1"/>
    <col min="5" max="6" width="14.28515625" style="133" customWidth="1"/>
    <col min="7" max="7" width="14.5703125" style="133" customWidth="1"/>
    <col min="8" max="8" width="14.28515625" style="133" customWidth="1"/>
    <col min="9" max="16384" width="9.140625" style="133"/>
  </cols>
  <sheetData>
    <row r="1" spans="1:8">
      <c r="A1" s="139"/>
      <c r="B1" s="140" t="s">
        <v>78</v>
      </c>
      <c r="C1" s="134" t="str">
        <f>Kadar.ode.!C1</f>
        <v>Институт за лечење и рехабилитацију "Нишка Бања"</v>
      </c>
      <c r="D1" s="136"/>
      <c r="E1" s="136"/>
      <c r="F1" s="266"/>
    </row>
    <row r="2" spans="1:8">
      <c r="A2" s="139"/>
      <c r="B2" s="140" t="s">
        <v>79</v>
      </c>
      <c r="C2" s="134" t="str">
        <f>Kadar.ode.!C2</f>
        <v>07210582</v>
      </c>
      <c r="D2" s="136"/>
      <c r="E2" s="136"/>
      <c r="F2" s="138"/>
    </row>
    <row r="3" spans="1:8">
      <c r="A3" s="139"/>
      <c r="B3" s="140"/>
      <c r="C3" s="134"/>
      <c r="D3" s="136"/>
      <c r="E3" s="136"/>
      <c r="F3" s="138"/>
    </row>
    <row r="4" spans="1:8" ht="14.25">
      <c r="A4" s="139"/>
      <c r="B4" s="140" t="s">
        <v>146</v>
      </c>
      <c r="C4" s="135" t="s">
        <v>127</v>
      </c>
      <c r="D4" s="137"/>
      <c r="E4" s="137"/>
      <c r="F4" s="138"/>
    </row>
    <row r="5" spans="1:8" ht="14.25">
      <c r="A5" s="139"/>
      <c r="B5" s="140" t="s">
        <v>113</v>
      </c>
      <c r="C5" s="135" t="s">
        <v>205</v>
      </c>
      <c r="D5" s="137"/>
      <c r="E5" s="137"/>
      <c r="F5" s="138"/>
    </row>
    <row r="6" spans="1:8" ht="16.5" customHeight="1"/>
    <row r="7" spans="1:8" ht="21.75" customHeight="1">
      <c r="A7" s="310" t="s">
        <v>38</v>
      </c>
      <c r="B7" s="310" t="s">
        <v>115</v>
      </c>
      <c r="C7" s="321" t="s">
        <v>125</v>
      </c>
      <c r="D7" s="322"/>
      <c r="E7" s="314" t="s">
        <v>160</v>
      </c>
      <c r="F7" s="315"/>
      <c r="G7" s="317" t="s">
        <v>51</v>
      </c>
      <c r="H7" s="317"/>
    </row>
    <row r="8" spans="1:8" ht="33.75" customHeight="1" thickBot="1">
      <c r="A8" s="320"/>
      <c r="B8" s="320"/>
      <c r="C8" s="247" t="s">
        <v>218</v>
      </c>
      <c r="D8" s="250" t="s">
        <v>216</v>
      </c>
      <c r="E8" s="247" t="s">
        <v>218</v>
      </c>
      <c r="F8" s="250" t="s">
        <v>216</v>
      </c>
      <c r="G8" s="247" t="s">
        <v>218</v>
      </c>
      <c r="H8" s="250" t="s">
        <v>216</v>
      </c>
    </row>
    <row r="9" spans="1:8" ht="15" customHeight="1" thickTop="1">
      <c r="A9" s="264">
        <v>600001</v>
      </c>
      <c r="B9" s="219" t="s">
        <v>161</v>
      </c>
      <c r="C9" s="217">
        <v>5277</v>
      </c>
      <c r="D9" s="217">
        <v>4800</v>
      </c>
      <c r="E9" s="248"/>
      <c r="F9" s="248"/>
      <c r="G9" s="249">
        <f>C9</f>
        <v>5277</v>
      </c>
      <c r="H9" s="248">
        <f t="shared" ref="H9:H10" si="0">D9</f>
        <v>4800</v>
      </c>
    </row>
    <row r="10" spans="1:8" ht="15" customHeight="1">
      <c r="A10" s="265">
        <v>600002</v>
      </c>
      <c r="B10" s="209" t="s">
        <v>162</v>
      </c>
      <c r="C10" s="210">
        <v>6881</v>
      </c>
      <c r="D10" s="210">
        <v>6300</v>
      </c>
      <c r="E10" s="211"/>
      <c r="F10" s="211"/>
      <c r="G10" s="212">
        <f>C10</f>
        <v>6881</v>
      </c>
      <c r="H10" s="211">
        <f t="shared" si="0"/>
        <v>6300</v>
      </c>
    </row>
    <row r="11" spans="1:8" ht="15" customHeight="1" thickBot="1">
      <c r="A11" s="213"/>
      <c r="B11" s="214"/>
      <c r="C11" s="215"/>
      <c r="D11" s="215"/>
      <c r="E11" s="215"/>
      <c r="F11" s="215"/>
      <c r="G11" s="216"/>
      <c r="H11" s="215"/>
    </row>
    <row r="12" spans="1:8" ht="15" customHeight="1" thickTop="1">
      <c r="A12" s="318" t="s">
        <v>51</v>
      </c>
      <c r="B12" s="319"/>
      <c r="C12" s="217">
        <f>SUM(C9:C10)</f>
        <v>12158</v>
      </c>
      <c r="D12" s="217">
        <f>SUM(D9:D11)</f>
        <v>11100</v>
      </c>
      <c r="E12" s="218">
        <f>'Kapaciteti i korišćenje'!G20</f>
        <v>101171</v>
      </c>
      <c r="F12" s="218">
        <f>'Kapaciteti i korišćenje'!H20</f>
        <v>104320</v>
      </c>
      <c r="G12" s="218">
        <f>C12+E12</f>
        <v>113329</v>
      </c>
      <c r="H12" s="218">
        <f>D12+F12</f>
        <v>115420</v>
      </c>
    </row>
    <row r="13" spans="1:8" ht="43.5" customHeight="1">
      <c r="A13" s="316" t="s">
        <v>217</v>
      </c>
      <c r="B13" s="316"/>
      <c r="C13" s="316"/>
      <c r="D13" s="316"/>
      <c r="E13" s="316"/>
      <c r="F13" s="316"/>
      <c r="G13" s="316"/>
      <c r="H13" s="316"/>
    </row>
    <row r="15" spans="1:8" ht="11.1" customHeight="1"/>
    <row r="16" spans="1:8" ht="11.1" customHeight="1"/>
    <row r="17" ht="11.1" customHeight="1"/>
    <row r="18" ht="11.1" customHeight="1"/>
    <row r="19" ht="11.1" customHeight="1"/>
    <row r="20" ht="11.1" customHeight="1"/>
    <row r="21" ht="11.1" customHeight="1"/>
    <row r="22" ht="11.1" customHeight="1"/>
    <row r="23" ht="11.1" customHeight="1"/>
    <row r="24" ht="11.1" customHeight="1"/>
    <row r="25" ht="11.1" customHeight="1"/>
    <row r="26" ht="11.1" customHeight="1"/>
    <row r="27" ht="11.1" customHeight="1"/>
    <row r="28" ht="11.1" customHeight="1"/>
    <row r="29" ht="11.1" customHeight="1"/>
    <row r="30" ht="11.1" customHeight="1"/>
    <row r="31" ht="11.1" customHeight="1"/>
    <row r="32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</sheetData>
  <mergeCells count="7">
    <mergeCell ref="A13:H13"/>
    <mergeCell ref="G7:H7"/>
    <mergeCell ref="A12:B12"/>
    <mergeCell ref="A7:A8"/>
    <mergeCell ref="B7:B8"/>
    <mergeCell ref="C7:D7"/>
    <mergeCell ref="E7:F7"/>
  </mergeCells>
  <pageMargins left="0.55118110236220474" right="0.35433070866141736" top="0.98425196850393704" bottom="0.98425196850393704" header="0.51181102362204722" footer="0.51181102362204722"/>
  <pageSetup paperSize="9" scale="98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Pratioci</vt:lpstr>
      <vt:lpstr>Pregledi</vt:lpstr>
      <vt:lpstr>Usluge</vt:lpstr>
      <vt:lpstr>Zbirno_usluge</vt:lpstr>
      <vt:lpstr>Kadar.dne.bol.dij.!Print_Area</vt:lpstr>
      <vt:lpstr>Kadar.nem.!Print_Area</vt:lpstr>
      <vt:lpstr>Pratioci!Print_Area</vt:lpstr>
      <vt:lpstr>Pregledi!Print_Area</vt:lpstr>
      <vt:lpstr>Usluge!Print_Area</vt:lpstr>
      <vt:lpstr>Zbirno_usluge!Print_Area</vt:lpstr>
      <vt:lpstr>Kadar.zaj.med.del.!Print_Titles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Plan i analiza</cp:lastModifiedBy>
  <cp:lastPrinted>2023-01-20T13:03:30Z</cp:lastPrinted>
  <dcterms:created xsi:type="dcterms:W3CDTF">1998-03-25T08:50:17Z</dcterms:created>
  <dcterms:modified xsi:type="dcterms:W3CDTF">2023-01-20T13:04:02Z</dcterms:modified>
</cp:coreProperties>
</file>